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6540" activeTab="0"/>
  </bookViews>
  <sheets>
    <sheet name="現金收支概況表" sheetId="1" r:id="rId1"/>
    <sheet name="基金來源.用途及餘絀表" sheetId="2" r:id="rId2"/>
    <sheet name="基金來源明細表" sheetId="3" r:id="rId3"/>
    <sheet name="基金用途明細表" sheetId="4" r:id="rId4"/>
    <sheet name="現金流量決算表" sheetId="5" r:id="rId5"/>
    <sheet name="平衡表" sheetId="6" r:id="rId6"/>
  </sheets>
  <definedNames>
    <definedName name="_xlnm.Print_Titles" localSheetId="5">'平衡表'!$1:$3</definedName>
    <definedName name="_xlnm.Print_Titles" localSheetId="3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<sst xmlns="http://schemas.openxmlformats.org/spreadsheetml/2006/main" count="260" uniqueCount="188">
  <si>
    <t>政府撥入收入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</si>
  <si>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</si>
  <si>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</si>
  <si>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</si>
  <si>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</si>
  <si>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</si>
  <si>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</si>
  <si>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</si>
  <si>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</si>
  <si>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</si>
  <si>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</si>
  <si>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單位：新台幣元</t>
  </si>
  <si>
    <t>單位：新台幣元</t>
  </si>
  <si>
    <t xml:space="preserve">              現 金 收 支 概 況 表</t>
  </si>
  <si>
    <r>
      <t xml:space="preserve"> </t>
    </r>
    <r>
      <rPr>
        <b/>
        <u val="single"/>
        <sz val="16"/>
        <color indexed="8"/>
        <rFont val="標楷體"/>
        <family val="4"/>
      </rPr>
      <t>高雄市旗津國民中學</t>
    </r>
  </si>
  <si>
    <t>項                   目</t>
  </si>
  <si>
    <t>占基金
來源%</t>
  </si>
  <si>
    <t>經常門現金收入</t>
  </si>
  <si>
    <t>其他收入</t>
  </si>
  <si>
    <t>受贈收入</t>
  </si>
  <si>
    <t>雜項收入</t>
  </si>
  <si>
    <t>應收預收項目調整增（減）數</t>
  </si>
  <si>
    <t>應收款項淨減（淨增－）數</t>
  </si>
  <si>
    <t>預收款項淨增（淨減－）數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</si>
  <si>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</si>
  <si>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</si>
  <si>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</si>
  <si>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</si>
  <si>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</si>
  <si>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</si>
  <si>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</si>
  <si>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</si>
  <si>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</si>
  <si>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</si>
  <si>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</si>
  <si>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</si>
  <si>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</si>
  <si>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 xml:space="preserve">  應付預付項目調整增（減）數</t>
  </si>
  <si>
    <t xml:space="preserve">   應付款項淨減（淨增－）數</t>
  </si>
  <si>
    <t xml:space="preserve">   預付款項淨增（淨減－）數</t>
  </si>
  <si>
    <t>經常門現金餘絀</t>
  </si>
  <si>
    <t>資本門現金收入</t>
  </si>
  <si>
    <t xml:space="preserve">    市庫撥款增置固定資產</t>
  </si>
  <si>
    <t xml:space="preserve">    政府其他撥款增置固定資產</t>
  </si>
  <si>
    <t xml:space="preserve">    自有財源增置固定資產</t>
  </si>
  <si>
    <t xml:space="preserve">    市庫撥款增置無形資產</t>
  </si>
  <si>
    <t xml:space="preserve">    政府其他撥款增置無形資產</t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</si>
  <si>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</si>
  <si>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</si>
  <si>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</si>
  <si>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</si>
  <si>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</si>
  <si>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什項設備</t>
  </si>
  <si>
    <t xml:space="preserve">    無形資產</t>
  </si>
  <si>
    <t xml:space="preserve">    什項資產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</si>
  <si>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</si>
  <si>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</si>
  <si>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</si>
  <si>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</si>
  <si>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</si>
  <si>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 xml:space="preserve">  購建中固定資產</t>
  </si>
  <si>
    <t>本期現金餘絀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</si>
  <si>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</si>
  <si>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</si>
  <si>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</si>
  <si>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本期自由現金餘絀</t>
  </si>
  <si>
    <r>
      <t xml:space="preserve"> </t>
    </r>
    <r>
      <rPr>
        <b/>
        <u val="single"/>
        <sz val="16"/>
        <color indexed="8"/>
        <rFont val="標楷體"/>
        <family val="4"/>
      </rPr>
      <t>高雄市旗津國民中學</t>
    </r>
  </si>
  <si>
    <t xml:space="preserve">            基金來源、用途及餘絀表</t>
  </si>
  <si>
    <t>單位：新台幣元</t>
  </si>
  <si>
    <r>
      <t>項</t>
    </r>
    <r>
      <rPr>
        <sz val="12"/>
        <color indexed="8"/>
        <rFont val="Times New Roman"/>
        <family val="1"/>
      </rPr>
      <t xml:space="preserve">                   </t>
    </r>
    <r>
      <rPr>
        <sz val="12"/>
        <color indexed="8"/>
        <rFont val="標楷體"/>
        <family val="4"/>
      </rPr>
      <t>目</t>
    </r>
  </si>
  <si>
    <r>
      <t>占基金
來源</t>
    </r>
    <r>
      <rPr>
        <sz val="12"/>
        <color indexed="8"/>
        <rFont val="Times New Roman"/>
        <family val="1"/>
      </rPr>
      <t>%</t>
    </r>
  </si>
  <si>
    <t>基金來源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</si>
  <si>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</si>
  <si>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</si>
  <si>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</si>
  <si>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</si>
  <si>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</si>
  <si>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</si>
  <si>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</si>
  <si>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</si>
  <si>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</si>
  <si>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</si>
  <si>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</si>
  <si>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</si>
  <si>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</si>
  <si>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</si>
  <si>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基金用途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</si>
  <si>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</si>
  <si>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</si>
  <si>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</si>
  <si>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</si>
  <si>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</si>
  <si>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</si>
  <si>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</si>
  <si>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</si>
  <si>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</si>
  <si>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</si>
  <si>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購建資產計畫</t>
  </si>
  <si>
    <t>一般建築及設備</t>
  </si>
  <si>
    <t>興建校舍及教育體育設施</t>
  </si>
  <si>
    <t>一般行政</t>
  </si>
  <si>
    <t>行政管理</t>
  </si>
  <si>
    <t>本期賸餘(短絀－)</t>
  </si>
  <si>
    <t>期初累積賸餘(短絀－)</t>
  </si>
  <si>
    <t>期末累積賸餘(短絀－)</t>
  </si>
  <si>
    <t xml:space="preserve">              基 金 來 源 明 細表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</si>
  <si>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</si>
  <si>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</si>
  <si>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</si>
  <si>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</si>
  <si>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</si>
  <si>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</si>
  <si>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</si>
  <si>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</si>
  <si>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</si>
  <si>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</si>
  <si>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</si>
  <si>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</si>
  <si>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</si>
  <si>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</si>
  <si>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合      計</t>
  </si>
  <si>
    <t xml:space="preserve">                基金用途明細表</t>
  </si>
  <si>
    <r>
      <t>占基金
用途</t>
    </r>
    <r>
      <rPr>
        <sz val="12"/>
        <color indexed="8"/>
        <rFont val="Times New Roman"/>
        <family val="1"/>
      </rPr>
      <t>%</t>
    </r>
  </si>
  <si>
    <t>教學支出</t>
  </si>
  <si>
    <t>教學研究及訓輔支出</t>
  </si>
  <si>
    <t>用人費用</t>
  </si>
  <si>
    <t>服務費用</t>
  </si>
  <si>
    <t>材料及用品費</t>
  </si>
  <si>
    <t>租金.償債與利息</t>
  </si>
  <si>
    <t>稅捐.規費(強制費)與繳庫</t>
  </si>
  <si>
    <t>會費.捐助.補助.分攤.救濟與交流活動費</t>
  </si>
  <si>
    <t>其他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</si>
  <si>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</si>
  <si>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</si>
  <si>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</si>
  <si>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</si>
  <si>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</si>
  <si>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</si>
  <si>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</si>
  <si>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</si>
  <si>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購建資產計畫</t>
  </si>
  <si>
    <t>一般建築及設備</t>
  </si>
  <si>
    <t>購建固定及無形資產</t>
  </si>
  <si>
    <t>興建校舍及教育體育設施</t>
  </si>
  <si>
    <t>一般行政</t>
  </si>
  <si>
    <t>行政管理</t>
  </si>
  <si>
    <t>合    計</t>
  </si>
  <si>
    <r>
      <t xml:space="preserve">              現金流量決算表          </t>
    </r>
    <r>
      <rPr>
        <sz val="10"/>
        <color indexed="8"/>
        <rFont val="標楷體"/>
        <family val="4"/>
      </rPr>
      <t>單位：元</t>
    </r>
    <r>
      <rPr>
        <b/>
        <sz val="20"/>
        <color indexed="8"/>
        <rFont val="標楷體"/>
        <family val="4"/>
      </rPr>
      <t xml:space="preserve">   </t>
    </r>
  </si>
  <si>
    <t>業務活動之現金流量</t>
  </si>
  <si>
    <t>本期賸餘（短絀－）</t>
  </si>
  <si>
    <t>調整非現金項目：</t>
  </si>
  <si>
    <t>流動資產淨減（淨增－）</t>
  </si>
  <si>
    <t>流動負債淨增（淨減－）</t>
  </si>
  <si>
    <t>業務活動之淨現金流入（流出－）</t>
  </si>
  <si>
    <t>其他活動之現金流量</t>
  </si>
  <si>
    <t>短期投資淨減(淨增－)</t>
  </si>
  <si>
    <t>長期應收款項、貸墊款及準備金淨減(淨增－)</t>
  </si>
  <si>
    <t>其他資產淨減(淨增－)</t>
  </si>
  <si>
    <t>其他負債淨增(淨減－)</t>
  </si>
  <si>
    <t>其他活動之淨現金流入（流出－）</t>
  </si>
  <si>
    <t>現金及約當現金之淨增（淨減－）</t>
  </si>
  <si>
    <t>期初現金及約當現金</t>
  </si>
  <si>
    <t>期末現金及約當現金</t>
  </si>
  <si>
    <t xml:space="preserve">    平   衡   表</t>
  </si>
  <si>
    <r>
      <t>占總資產</t>
    </r>
    <r>
      <rPr>
        <sz val="12"/>
        <color indexed="8"/>
        <rFont val="Times New Roman"/>
        <family val="1"/>
      </rPr>
      <t>%</t>
    </r>
  </si>
  <si>
    <t>資產</t>
  </si>
  <si>
    <t>流動資產</t>
  </si>
  <si>
    <t>現金</t>
  </si>
  <si>
    <t>短期投資</t>
  </si>
  <si>
    <t>預付款項</t>
  </si>
  <si>
    <t>基金長期投資及應收款</t>
  </si>
  <si>
    <t>準備金</t>
  </si>
  <si>
    <t>其他資產</t>
  </si>
  <si>
    <t>什項資產</t>
  </si>
  <si>
    <t>負債</t>
  </si>
  <si>
    <t>流動負債</t>
  </si>
  <si>
    <t>應付款項</t>
  </si>
  <si>
    <t>預收款項</t>
  </si>
  <si>
    <t>其他負債</t>
  </si>
  <si>
    <t>什項負債</t>
  </si>
  <si>
    <t>基金餘額</t>
  </si>
  <si>
    <t>累積賸餘</t>
  </si>
  <si>
    <t>其他應收款項</t>
  </si>
  <si>
    <t>94年度</t>
  </si>
  <si>
    <t xml:space="preserve">      (2)上年度信託代理與保證之或有資產或負債各有200,000元。</t>
  </si>
  <si>
    <t>資產使用及權利金收入</t>
  </si>
  <si>
    <t>95年度</t>
  </si>
  <si>
    <t>備註：(1)本年度信託代理與保證之或有資產或負債各有 -元。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</si>
</sst>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b/>
      <u val="single"/>
      <sz val="16"/>
      <color indexed="8"/>
      <name val="Times New Roman"/>
      <family val="1"/>
    </font>
    <font>
      <b/>
      <u val="single"/>
      <sz val="16"/>
      <color indexed="8"/>
      <name val="標楷體"/>
      <family val="4"/>
    </font>
    <font>
      <b/>
      <sz val="16"/>
      <color indexed="8"/>
      <name val="標楷體"/>
      <family val="4"/>
    </font>
    <font>
      <b/>
      <sz val="20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b/>
      <sz val="18"/>
      <color indexed="8"/>
      <name val="標楷體"/>
      <family val="4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8" fillId="0" borderId="2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6" xfId="0" applyFont="1" applyBorder="1" applyAlignment="1">
      <alignment/>
    </xf>
    <xf numFmtId="185" fontId="10" fillId="0" borderId="7" xfId="0" applyNumberFormat="1" applyFont="1" applyBorder="1" applyAlignment="1">
      <alignment horizontal="right"/>
    </xf>
    <xf numFmtId="178" fontId="10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left" indent="1"/>
    </xf>
    <xf numFmtId="185" fontId="4" fillId="0" borderId="8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 indent="2"/>
    </xf>
    <xf numFmtId="185" fontId="10" fillId="0" borderId="8" xfId="0" applyNumberFormat="1" applyFont="1" applyBorder="1" applyAlignment="1">
      <alignment horizontal="right"/>
    </xf>
    <xf numFmtId="185" fontId="4" fillId="0" borderId="8" xfId="15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185" fontId="10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0" xfId="0" applyFont="1" applyAlignment="1">
      <alignment horizontal="right"/>
    </xf>
    <xf numFmtId="177" fontId="10" fillId="0" borderId="7" xfId="0" applyNumberFormat="1" applyFont="1" applyBorder="1" applyAlignment="1">
      <alignment/>
    </xf>
    <xf numFmtId="184" fontId="10" fillId="0" borderId="7" xfId="0" applyNumberFormat="1" applyFont="1" applyBorder="1" applyAlignment="1">
      <alignment/>
    </xf>
    <xf numFmtId="184" fontId="10" fillId="0" borderId="11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77" fontId="10" fillId="0" borderId="8" xfId="0" applyNumberFormat="1" applyFont="1" applyBorder="1" applyAlignment="1">
      <alignment/>
    </xf>
    <xf numFmtId="184" fontId="10" fillId="0" borderId="8" xfId="0" applyNumberFormat="1" applyFont="1" applyBorder="1" applyAlignment="1">
      <alignment/>
    </xf>
    <xf numFmtId="184" fontId="10" fillId="0" borderId="12" xfId="0" applyNumberFormat="1" applyFont="1" applyBorder="1" applyAlignment="1">
      <alignment/>
    </xf>
    <xf numFmtId="0" fontId="10" fillId="0" borderId="9" xfId="0" applyFont="1" applyBorder="1" applyAlignment="1">
      <alignment/>
    </xf>
    <xf numFmtId="177" fontId="10" fillId="0" borderId="10" xfId="0" applyNumberFormat="1" applyFont="1" applyBorder="1" applyAlignment="1">
      <alignment/>
    </xf>
    <xf numFmtId="184" fontId="10" fillId="0" borderId="10" xfId="0" applyNumberFormat="1" applyFont="1" applyBorder="1" applyAlignment="1">
      <alignment/>
    </xf>
    <xf numFmtId="184" fontId="10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0" xfId="0" applyNumberFormat="1" applyFont="1" applyAlignment="1">
      <alignment/>
    </xf>
    <xf numFmtId="0" fontId="10" fillId="0" borderId="1" xfId="0" applyFont="1" applyBorder="1" applyAlignment="1">
      <alignment horizontal="left" wrapText="1"/>
    </xf>
    <xf numFmtId="186" fontId="10" fillId="0" borderId="8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left" wrapText="1" indent="1"/>
    </xf>
    <xf numFmtId="186" fontId="4" fillId="0" borderId="8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left" wrapText="1" indent="2"/>
    </xf>
    <xf numFmtId="177" fontId="4" fillId="0" borderId="8" xfId="0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9" xfId="0" applyFont="1" applyBorder="1" applyAlignment="1">
      <alignment wrapText="1"/>
    </xf>
    <xf numFmtId="186" fontId="10" fillId="0" borderId="10" xfId="0" applyNumberFormat="1" applyFont="1" applyBorder="1" applyAlignment="1">
      <alignment/>
    </xf>
    <xf numFmtId="186" fontId="10" fillId="0" borderId="13" xfId="0" applyNumberFormat="1" applyFont="1" applyBorder="1" applyAlignment="1">
      <alignment/>
    </xf>
    <xf numFmtId="0" fontId="9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horizontal="left" indent="3"/>
    </xf>
    <xf numFmtId="0" fontId="4" fillId="0" borderId="14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178" fontId="10" fillId="0" borderId="15" xfId="0" applyNumberFormat="1" applyFont="1" applyBorder="1" applyAlignment="1">
      <alignment/>
    </xf>
    <xf numFmtId="178" fontId="10" fillId="0" borderId="12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78" fontId="10" fillId="0" borderId="16" xfId="0" applyNumberFormat="1" applyFont="1" applyBorder="1" applyAlignment="1">
      <alignment/>
    </xf>
    <xf numFmtId="178" fontId="10" fillId="0" borderId="13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178" fontId="10" fillId="0" borderId="8" xfId="0" applyNumberFormat="1" applyFont="1" applyBorder="1" applyAlignment="1">
      <alignment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8" fillId="0" borderId="2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31">
      <selection activeCell="B42" sqref="B42"/>
    </sheetView>
  </sheetViews>
  <sheetFormatPr defaultColWidth="9.00390625" defaultRowHeight="16.5"/>
  <cols>
    <col min="1" max="1" width="32.75390625" style="2" customWidth="1"/>
    <col min="2" max="2" width="18.625" style="2" customWidth="1"/>
    <col min="3" max="3" width="10.625" style="2" customWidth="1"/>
    <col min="4" max="4" width="18.625" style="2" customWidth="1"/>
    <col min="5" max="5" width="10.625" style="2" customWidth="1"/>
    <col min="6" max="6" width="8.875" style="2" customWidth="1"/>
    <col min="7" max="7" width="16.75390625" style="2" customWidth="1"/>
    <col min="8" max="16384" width="8.875" style="2" customWidth="1"/>
  </cols>
  <sheetData>
    <row r="1" spans="1:5" ht="24.75" customHeight="1">
      <c r="A1" s="72" t="s">
        <v>14</v>
      </c>
      <c r="B1" s="73"/>
      <c r="C1" s="73"/>
      <c r="D1" s="74"/>
      <c r="E1" s="74"/>
    </row>
    <row r="2" spans="1:5" ht="24.75" customHeight="1" thickBot="1">
      <c r="A2" s="3" t="s">
        <v>13</v>
      </c>
      <c r="C2" s="3"/>
      <c r="D2" s="3"/>
      <c r="E2" s="4" t="s">
        <v>12</v>
      </c>
    </row>
    <row r="3" spans="1:5" s="9" customFormat="1" ht="33">
      <c r="A3" s="5" t="s">
        <v>15</v>
      </c>
      <c r="B3" s="6" t="s">
        <v>186</v>
      </c>
      <c r="C3" s="7" t="s">
        <v>16</v>
      </c>
      <c r="D3" s="6" t="s">
        <v>183</v>
      </c>
      <c r="E3" s="8" t="s">
        <v>16</v>
      </c>
    </row>
    <row r="4" spans="1:5" ht="19.5" customHeight="1">
      <c r="A4" s="10" t="s">
        <v>17</v>
      </c>
      <c r="B4" s="11">
        <f>B5+B9+B14+B17+B20</f>
        <v>62295381</v>
      </c>
      <c r="C4" s="12">
        <f>B4/(B4+B40)*100</f>
        <v>96.57529465128998</v>
      </c>
      <c r="D4" s="11">
        <f>D5+D9+D14+D17+D20</f>
        <v>57796355</v>
      </c>
      <c r="E4" s="12">
        <f>D4/(D4+D40)*100</f>
        <v>95.0869911640846</v>
      </c>
    </row>
    <row r="5" spans="1:7" ht="19.5" customHeight="1">
      <c r="A5" s="13" t="s">
        <v>1</v>
      </c>
      <c r="B5" s="14">
        <f>SUM(B6:B8)</f>
        <v>0</v>
      </c>
      <c r="C5" s="71">
        <f>B5/(B4+B40)*100</f>
        <v>0</v>
      </c>
      <c r="D5" s="14">
        <f>SUM(D6:D8)</f>
        <v>0</v>
      </c>
      <c r="E5" s="71">
        <f>D5/(D4+D40)*100</f>
        <v>0</v>
      </c>
      <c r="G5" s="15"/>
    </row>
    <row r="6" spans="1:5" ht="19.5" customHeight="1">
      <c r="A6" s="16" t="s">
        <v>2</v>
      </c>
      <c r="B6" s="14"/>
      <c r="C6" s="71">
        <f>B6/(B4+B40)*100</f>
        <v>0</v>
      </c>
      <c r="D6" s="14"/>
      <c r="E6" s="71">
        <f>D6/(D4+D40)*100</f>
        <v>0</v>
      </c>
    </row>
    <row r="7" spans="1:5" ht="19.5" customHeight="1">
      <c r="A7" s="16" t="s">
        <v>3</v>
      </c>
      <c r="B7" s="14"/>
      <c r="C7" s="71">
        <f>B7/(B4+B40)*100</f>
        <v>0</v>
      </c>
      <c r="D7" s="14"/>
      <c r="E7" s="71">
        <f>D7/(D4+D40)*100</f>
        <v>0</v>
      </c>
    </row>
    <row r="8" spans="1:5" ht="19.5" customHeight="1">
      <c r="A8" s="16" t="s">
        <v>4</v>
      </c>
      <c r="B8" s="14"/>
      <c r="C8" s="71">
        <f>B8/(B4+B40)*100</f>
        <v>0</v>
      </c>
      <c r="D8" s="14"/>
      <c r="E8" s="71">
        <f>D8/(D4+D40)*100</f>
        <v>0</v>
      </c>
    </row>
    <row r="9" spans="1:5" ht="19.5" customHeight="1">
      <c r="A9" s="13" t="s">
        <v>5</v>
      </c>
      <c r="B9" s="14">
        <f>SUM(B10:B13)</f>
        <v>50900</v>
      </c>
      <c r="C9" s="71">
        <f>B9/(B4+B40)*100</f>
        <v>0.07890926131025124</v>
      </c>
      <c r="D9" s="14">
        <f>SUM(D10:D13)</f>
        <v>32000</v>
      </c>
      <c r="E9" s="71">
        <f>D9/(D4+D40)*100</f>
        <v>0.052646636924607214</v>
      </c>
    </row>
    <row r="10" spans="1:5" ht="19.5" customHeight="1">
      <c r="A10" s="16" t="s">
        <v>6</v>
      </c>
      <c r="B10" s="17"/>
      <c r="C10" s="71">
        <f>B10/(B4+B40)*100</f>
        <v>0</v>
      </c>
      <c r="D10" s="17"/>
      <c r="E10" s="71">
        <f>D10/(D4+D40)*100</f>
        <v>0</v>
      </c>
    </row>
    <row r="11" spans="1:5" ht="19.5" customHeight="1">
      <c r="A11" s="16" t="s">
        <v>7</v>
      </c>
      <c r="B11" s="17"/>
      <c r="C11" s="71">
        <f>B11/(B4+B40)*100</f>
        <v>0</v>
      </c>
      <c r="D11" s="17"/>
      <c r="E11" s="71">
        <f>D11/(D4+D40)*100</f>
        <v>0</v>
      </c>
    </row>
    <row r="12" spans="1:5" ht="19.5" customHeight="1">
      <c r="A12" s="16" t="s">
        <v>185</v>
      </c>
      <c r="B12" s="14">
        <v>50900</v>
      </c>
      <c r="C12" s="71">
        <f>B12/(B4+B40)*100</f>
        <v>0.07890926131025124</v>
      </c>
      <c r="D12" s="14">
        <v>32000</v>
      </c>
      <c r="E12" s="71">
        <f>D12/(D4+D40)*100</f>
        <v>0.052646636924607214</v>
      </c>
    </row>
    <row r="13" spans="1:5" ht="19.5" customHeight="1">
      <c r="A13" s="16" t="s">
        <v>8</v>
      </c>
      <c r="B13" s="17"/>
      <c r="C13" s="71">
        <f>B13/(B4+B40)*100</f>
        <v>0</v>
      </c>
      <c r="D13" s="17"/>
      <c r="E13" s="71">
        <f>D13/(D4+D40)*100</f>
        <v>0</v>
      </c>
    </row>
    <row r="14" spans="1:5" ht="19.5" customHeight="1">
      <c r="A14" s="13" t="s">
        <v>0</v>
      </c>
      <c r="B14" s="14">
        <f>SUM(B15:B16)</f>
        <v>61634600</v>
      </c>
      <c r="C14" s="71">
        <f>B14/(B4+B40)*100</f>
        <v>95.5508989617448</v>
      </c>
      <c r="D14" s="14">
        <f>SUM(D15:D16)</f>
        <v>57292500</v>
      </c>
      <c r="E14" s="71">
        <f>D14/(D4+D40)*100</f>
        <v>94.2580451875956</v>
      </c>
    </row>
    <row r="15" spans="1:5" ht="19.5" customHeight="1">
      <c r="A15" s="16" t="s">
        <v>9</v>
      </c>
      <c r="B15" s="14">
        <v>61251000</v>
      </c>
      <c r="C15" s="71">
        <f>B15/(B4+B40)*100</f>
        <v>94.95621148357954</v>
      </c>
      <c r="D15" s="14">
        <v>57240000</v>
      </c>
      <c r="E15" s="71">
        <f>D15/(D4+D40)*100</f>
        <v>94.17167179889117</v>
      </c>
    </row>
    <row r="16" spans="1:5" ht="19.5" customHeight="1">
      <c r="A16" s="16" t="s">
        <v>10</v>
      </c>
      <c r="B16" s="14">
        <v>383600</v>
      </c>
      <c r="C16" s="71">
        <f>B16/(B4+B40)*100</f>
        <v>0.5946874781652726</v>
      </c>
      <c r="D16" s="14">
        <v>52500</v>
      </c>
      <c r="E16" s="71">
        <f>D16/(D4+D40)*100</f>
        <v>0.08637338870443372</v>
      </c>
    </row>
    <row r="17" spans="1:5" ht="19.5" customHeight="1">
      <c r="A17" s="13" t="s">
        <v>18</v>
      </c>
      <c r="B17" s="14">
        <f>SUM(B18:B19)</f>
        <v>551181</v>
      </c>
      <c r="C17" s="71">
        <f>B17/(B4+B40)*100</f>
        <v>0.8544849814979487</v>
      </c>
      <c r="D17" s="14">
        <f>SUM(D18:D19)</f>
        <v>469855</v>
      </c>
      <c r="E17" s="71">
        <f>D17/(D4+D40)*100</f>
        <v>0.7730089247566039</v>
      </c>
    </row>
    <row r="18" spans="1:5" ht="19.5" customHeight="1">
      <c r="A18" s="16" t="s">
        <v>19</v>
      </c>
      <c r="B18" s="14"/>
      <c r="C18" s="71">
        <f>B18/(B4+B40)*100</f>
        <v>0</v>
      </c>
      <c r="D18" s="14"/>
      <c r="E18" s="71">
        <f>D18/(D4+D40)*100</f>
        <v>0</v>
      </c>
    </row>
    <row r="19" spans="1:5" ht="19.5" customHeight="1">
      <c r="A19" s="16" t="s">
        <v>20</v>
      </c>
      <c r="B19" s="14">
        <v>551181</v>
      </c>
      <c r="C19" s="71">
        <f>B19/(B4+B40)*100</f>
        <v>0.8544849814979487</v>
      </c>
      <c r="D19" s="14">
        <v>469855</v>
      </c>
      <c r="E19" s="71">
        <f>D19/(D4+D40)*100</f>
        <v>0.7730089247566039</v>
      </c>
    </row>
    <row r="20" spans="1:5" ht="19.5" customHeight="1">
      <c r="A20" s="13" t="s">
        <v>21</v>
      </c>
      <c r="B20" s="14">
        <f>B21+B22</f>
        <v>58700</v>
      </c>
      <c r="C20" s="71">
        <f>B20/(B4+B40)*100</f>
        <v>0.0910014467369695</v>
      </c>
      <c r="D20" s="14">
        <f>D21+D22</f>
        <v>2000</v>
      </c>
      <c r="E20" s="71">
        <f>D20/(D4+D40)*100</f>
        <v>0.003290414807787951</v>
      </c>
    </row>
    <row r="21" spans="1:5" ht="19.5" customHeight="1">
      <c r="A21" s="16" t="s">
        <v>22</v>
      </c>
      <c r="B21" s="14"/>
      <c r="C21" s="71">
        <f>B21/(B4+B40)*100</f>
        <v>0</v>
      </c>
      <c r="D21" s="14">
        <v>2000</v>
      </c>
      <c r="E21" s="71">
        <f>D21/(D4+D40)*100</f>
        <v>0.003290414807787951</v>
      </c>
    </row>
    <row r="22" spans="1:5" ht="19.5" customHeight="1">
      <c r="A22" s="16" t="s">
        <v>23</v>
      </c>
      <c r="B22" s="18">
        <v>58700</v>
      </c>
      <c r="C22" s="71">
        <f>B22/(B4+B40)*100</f>
        <v>0.0910014467369695</v>
      </c>
      <c r="D22" s="18"/>
      <c r="E22" s="71">
        <f>D22/(D4+D40)*100</f>
        <v>0</v>
      </c>
    </row>
    <row r="23" spans="1:5" ht="19.5" customHeight="1">
      <c r="A23" s="19" t="s">
        <v>24</v>
      </c>
      <c r="B23" s="17">
        <f>B24+B30+B34+B36</f>
        <v>61487255</v>
      </c>
      <c r="C23" s="71">
        <f>B23/(B4+B40)*100</f>
        <v>95.32247292819355</v>
      </c>
      <c r="D23" s="17">
        <f>D24+D30+D34+D36</f>
        <v>56938043</v>
      </c>
      <c r="E23" s="71">
        <f>D23/(D4+D40)*100</f>
        <v>93.67488990683354</v>
      </c>
    </row>
    <row r="24" spans="1:5" ht="18" customHeight="1">
      <c r="A24" s="13" t="s">
        <v>25</v>
      </c>
      <c r="B24" s="14">
        <f>SUM(B25:B29)</f>
        <v>50277112</v>
      </c>
      <c r="C24" s="71">
        <f>B24/(B4+B40)*100</f>
        <v>77.94361038767717</v>
      </c>
      <c r="D24" s="14">
        <f>SUM(D25:D29)</f>
        <v>45662151</v>
      </c>
      <c r="E24" s="71">
        <f>D24/(D4+D40)*100</f>
        <v>75.1237089029247</v>
      </c>
    </row>
    <row r="25" spans="1:5" ht="18" customHeight="1">
      <c r="A25" s="16" t="s">
        <v>26</v>
      </c>
      <c r="B25" s="14">
        <v>49825112</v>
      </c>
      <c r="C25" s="71">
        <f>B25/(B4+B40)*100</f>
        <v>77.24288374500068</v>
      </c>
      <c r="D25" s="14">
        <v>45266703</v>
      </c>
      <c r="E25" s="71">
        <f>D25/(D4+D40)*100</f>
        <v>74.47311492546964</v>
      </c>
    </row>
    <row r="26" spans="1:5" ht="18" customHeight="1">
      <c r="A26" s="16" t="s">
        <v>27</v>
      </c>
      <c r="B26" s="17"/>
      <c r="C26" s="71">
        <f>B26/(B4+B40)*100</f>
        <v>0</v>
      </c>
      <c r="D26" s="17"/>
      <c r="E26" s="71">
        <f>D26/(D4+D40)*100</f>
        <v>0</v>
      </c>
    </row>
    <row r="27" spans="1:5" ht="18" customHeight="1">
      <c r="A27" s="16" t="s">
        <v>28</v>
      </c>
      <c r="B27" s="14"/>
      <c r="C27" s="71">
        <f>B27/(B4+B40)*100</f>
        <v>0</v>
      </c>
      <c r="D27" s="14"/>
      <c r="E27" s="71">
        <f>D27/(D4+D40)*100</f>
        <v>0</v>
      </c>
    </row>
    <row r="28" spans="1:5" ht="18" customHeight="1">
      <c r="A28" s="16" t="s">
        <v>29</v>
      </c>
      <c r="B28" s="17"/>
      <c r="C28" s="71">
        <f>B28/(B4+B40)*100</f>
        <v>0</v>
      </c>
      <c r="D28" s="17"/>
      <c r="E28" s="71">
        <f>D28/(D4+D40)*100</f>
        <v>0</v>
      </c>
    </row>
    <row r="29" spans="1:5" ht="18" customHeight="1">
      <c r="A29" s="16" t="s">
        <v>30</v>
      </c>
      <c r="B29" s="14">
        <v>452000</v>
      </c>
      <c r="C29" s="71">
        <f>B29/(B4+B40)*100</f>
        <v>0.7007266426764943</v>
      </c>
      <c r="D29" s="14">
        <v>395448</v>
      </c>
      <c r="E29" s="71">
        <f>D29/(D4+D40)*100</f>
        <v>0.6505939774550649</v>
      </c>
    </row>
    <row r="30" spans="1:5" ht="18" customHeight="1">
      <c r="A30" s="13" t="s">
        <v>31</v>
      </c>
      <c r="B30" s="14">
        <f>SUM(B31:B33)</f>
        <v>0</v>
      </c>
      <c r="C30" s="71">
        <f>B30/(B4+B40)*100</f>
        <v>0</v>
      </c>
      <c r="D30" s="14">
        <f>SUM(D31:D33)</f>
        <v>0</v>
      </c>
      <c r="E30" s="71">
        <f>D30/(D4+D40)*100</f>
        <v>0</v>
      </c>
    </row>
    <row r="31" spans="1:5" ht="18" customHeight="1">
      <c r="A31" s="16" t="s">
        <v>32</v>
      </c>
      <c r="B31" s="14"/>
      <c r="C31" s="71">
        <f>B31/(B4+B40)*100</f>
        <v>0</v>
      </c>
      <c r="D31" s="14"/>
      <c r="E31" s="71">
        <f>D31/(D4+D40)*100</f>
        <v>0</v>
      </c>
    </row>
    <row r="32" spans="1:5" ht="18" customHeight="1">
      <c r="A32" s="16" t="s">
        <v>33</v>
      </c>
      <c r="B32" s="14"/>
      <c r="C32" s="71">
        <f>B32/(B4+B40)*100</f>
        <v>0</v>
      </c>
      <c r="D32" s="14"/>
      <c r="E32" s="71">
        <f>D32/(D4+D40)*100</f>
        <v>0</v>
      </c>
    </row>
    <row r="33" spans="1:5" ht="18" customHeight="1">
      <c r="A33" s="16" t="s">
        <v>34</v>
      </c>
      <c r="B33" s="17"/>
      <c r="C33" s="71">
        <f>B33/(B4+B40)*100</f>
        <v>0</v>
      </c>
      <c r="D33" s="17"/>
      <c r="E33" s="71">
        <f>D33/(D4+D40)*100</f>
        <v>0</v>
      </c>
    </row>
    <row r="34" spans="1:5" ht="18" customHeight="1">
      <c r="A34" s="13" t="s">
        <v>35</v>
      </c>
      <c r="B34" s="14">
        <f>SUM(B35)</f>
        <v>12121044</v>
      </c>
      <c r="C34" s="71">
        <f>B34/(B4+B40)*100</f>
        <v>18.791014309411647</v>
      </c>
      <c r="D34" s="14">
        <f>SUM(D35)</f>
        <v>11738124</v>
      </c>
      <c r="E34" s="71">
        <f>D34/(D4+D40)*100</f>
        <v>19.311648512625567</v>
      </c>
    </row>
    <row r="35" spans="1:5" ht="18" customHeight="1">
      <c r="A35" s="16" t="s">
        <v>36</v>
      </c>
      <c r="B35" s="14">
        <v>12121044</v>
      </c>
      <c r="C35" s="71">
        <f>B35/(B4+B40)*100</f>
        <v>18.791014309411647</v>
      </c>
      <c r="D35" s="14">
        <v>11738124</v>
      </c>
      <c r="E35" s="71">
        <f>D35/(D4+D40)*100</f>
        <v>19.311648512625567</v>
      </c>
    </row>
    <row r="36" spans="1:5" ht="19.5" customHeight="1">
      <c r="A36" s="1" t="s">
        <v>37</v>
      </c>
      <c r="B36" s="14">
        <f>SUM(B37:B38)</f>
        <v>-910901</v>
      </c>
      <c r="C36" s="71">
        <f>B36/(B4+B40)*100</f>
        <v>-1.4121517688952683</v>
      </c>
      <c r="D36" s="14">
        <f>SUM(D37:D38)</f>
        <v>-462232</v>
      </c>
      <c r="E36" s="71">
        <f>D36/(D4+D40)*100</f>
        <v>-0.7604675087167201</v>
      </c>
    </row>
    <row r="37" spans="1:5" ht="19.5" customHeight="1">
      <c r="A37" s="1" t="s">
        <v>38</v>
      </c>
      <c r="B37" s="18">
        <v>-910901</v>
      </c>
      <c r="C37" s="71">
        <f>B37/(B4+B40)*100</f>
        <v>-1.4121517688952683</v>
      </c>
      <c r="D37" s="18">
        <v>-462232</v>
      </c>
      <c r="E37" s="71">
        <f>D37/(D4+D40)*100</f>
        <v>-0.7604675087167201</v>
      </c>
    </row>
    <row r="38" spans="1:5" ht="19.5" customHeight="1">
      <c r="A38" s="1" t="s">
        <v>39</v>
      </c>
      <c r="B38" s="18"/>
      <c r="C38" s="71">
        <f>B38/(B4+B40)*100</f>
        <v>0</v>
      </c>
      <c r="D38" s="18"/>
      <c r="E38" s="71">
        <f>D38/(D4+D40)*100</f>
        <v>0</v>
      </c>
    </row>
    <row r="39" spans="1:5" ht="19.5" customHeight="1">
      <c r="A39" s="20" t="s">
        <v>40</v>
      </c>
      <c r="B39" s="17">
        <f>B4-B23</f>
        <v>808126</v>
      </c>
      <c r="C39" s="71">
        <f>B39/(B4+B40)*100</f>
        <v>1.252821723096426</v>
      </c>
      <c r="D39" s="17">
        <f>D4-D23</f>
        <v>858312</v>
      </c>
      <c r="E39" s="71">
        <f>D39/(D4+D40)*100</f>
        <v>1.412101257251046</v>
      </c>
    </row>
    <row r="40" spans="1:5" ht="19.5" customHeight="1">
      <c r="A40" s="19" t="s">
        <v>41</v>
      </c>
      <c r="B40" s="17">
        <f>SUM(B41:B47)</f>
        <v>2209088</v>
      </c>
      <c r="C40" s="71">
        <f>B40/(B4+B40)*100</f>
        <v>3.4247053487100247</v>
      </c>
      <c r="D40" s="17">
        <f>SUM(D41:D47)</f>
        <v>2986255</v>
      </c>
      <c r="E40" s="71">
        <f>D40/(D4+D40)*100</f>
        <v>4.913008835915404</v>
      </c>
    </row>
    <row r="41" spans="1:5" ht="19.5" customHeight="1">
      <c r="A41" s="1" t="s">
        <v>42</v>
      </c>
      <c r="B41" s="18">
        <v>2192088</v>
      </c>
      <c r="C41" s="71">
        <f>B41/(B4+B40)*100</f>
        <v>3.398350585600511</v>
      </c>
      <c r="D41" s="18">
        <v>2986255</v>
      </c>
      <c r="E41" s="71">
        <f>D41/(D4+D40)*100</f>
        <v>4.913008835915404</v>
      </c>
    </row>
    <row r="42" spans="1:5" ht="19.5" customHeight="1">
      <c r="A42" s="1" t="s">
        <v>43</v>
      </c>
      <c r="B42" s="18"/>
      <c r="C42" s="71">
        <f>B42/(B4+B40)*100</f>
        <v>0</v>
      </c>
      <c r="D42" s="18"/>
      <c r="E42" s="71">
        <f>D42/(D4+D40)*100</f>
        <v>0</v>
      </c>
    </row>
    <row r="43" spans="1:5" ht="19.5" customHeight="1">
      <c r="A43" s="1" t="s">
        <v>44</v>
      </c>
      <c r="B43" s="18"/>
      <c r="C43" s="71">
        <f>B43/(B4+B40)*100</f>
        <v>0</v>
      </c>
      <c r="D43" s="18"/>
      <c r="E43" s="71">
        <f>D43/(D4+D40)*100</f>
        <v>0</v>
      </c>
    </row>
    <row r="44" spans="1:5" ht="19.5" customHeight="1">
      <c r="A44" s="1" t="s">
        <v>45</v>
      </c>
      <c r="B44" s="18">
        <v>17000</v>
      </c>
      <c r="C44" s="71">
        <f>B44/(B4+B40)*100</f>
        <v>0.02635476310951416</v>
      </c>
      <c r="D44" s="18"/>
      <c r="E44" s="71">
        <f>D44/(D4+D40)*100</f>
        <v>0</v>
      </c>
    </row>
    <row r="45" spans="1:5" ht="19.5" customHeight="1">
      <c r="A45" s="1" t="s">
        <v>46</v>
      </c>
      <c r="B45" s="18"/>
      <c r="C45" s="71">
        <f>B45/(B4+B40)*100</f>
        <v>0</v>
      </c>
      <c r="D45" s="18"/>
      <c r="E45" s="71">
        <f>D45/(D4+D40)*100</f>
        <v>0</v>
      </c>
    </row>
    <row r="46" spans="1:5" ht="19.5" customHeight="1">
      <c r="A46" s="1" t="s">
        <v>47</v>
      </c>
      <c r="B46" s="14"/>
      <c r="C46" s="71">
        <f>B46/(B4+B40)*100</f>
        <v>0</v>
      </c>
      <c r="D46" s="14"/>
      <c r="E46" s="71">
        <f>D46/(D4+D40)*100</f>
        <v>0</v>
      </c>
    </row>
    <row r="47" spans="1:5" ht="19.5" customHeight="1">
      <c r="A47" s="1" t="s">
        <v>48</v>
      </c>
      <c r="B47" s="14"/>
      <c r="C47" s="71">
        <f>B47/(B4+B40)*100</f>
        <v>0</v>
      </c>
      <c r="D47" s="14"/>
      <c r="E47" s="71">
        <f>D47/(D4+D40)*100</f>
        <v>0</v>
      </c>
    </row>
    <row r="48" spans="1:5" ht="19.5" customHeight="1">
      <c r="A48" s="19" t="s">
        <v>49</v>
      </c>
      <c r="B48" s="17">
        <f>SUM(B49:B53)</f>
        <v>940649</v>
      </c>
      <c r="C48" s="71">
        <f>B48/(B4+B40)*100</f>
        <v>1.4582695037765523</v>
      </c>
      <c r="D48" s="17">
        <f>SUM(D49:D53)</f>
        <v>1000997</v>
      </c>
      <c r="E48" s="71">
        <f>D48/(D4+D40)*100</f>
        <v>1.646847675675658</v>
      </c>
    </row>
    <row r="49" spans="1:5" ht="19.5" customHeight="1">
      <c r="A49" s="1" t="s">
        <v>50</v>
      </c>
      <c r="B49" s="18">
        <v>216000</v>
      </c>
      <c r="C49" s="71">
        <f>B49/(B4+B40)*100</f>
        <v>0.33486051950912116</v>
      </c>
      <c r="D49" s="18">
        <v>162500</v>
      </c>
      <c r="E49" s="71">
        <f>D49/(D4+D40)*100</f>
        <v>0.2673462031327711</v>
      </c>
    </row>
    <row r="50" spans="1:5" ht="19.5" customHeight="1">
      <c r="A50" s="1" t="s">
        <v>51</v>
      </c>
      <c r="B50" s="18">
        <v>115932</v>
      </c>
      <c r="C50" s="71">
        <f>B50/(B4+B40)*100</f>
        <v>0.1797270821654233</v>
      </c>
      <c r="D50" s="18">
        <v>216800</v>
      </c>
      <c r="E50" s="71">
        <f>D50/(D4+D40)*100</f>
        <v>0.3566809651642139</v>
      </c>
    </row>
    <row r="51" spans="1:5" ht="19.5" customHeight="1">
      <c r="A51" s="1" t="s">
        <v>52</v>
      </c>
      <c r="B51" s="18">
        <v>591717</v>
      </c>
      <c r="C51" s="71">
        <f>B51/(B4+B40)*100</f>
        <v>0.9173271389924936</v>
      </c>
      <c r="D51" s="18">
        <v>621697</v>
      </c>
      <c r="E51" s="71">
        <f>D51/(D4+D40)*100</f>
        <v>1.022820507378673</v>
      </c>
    </row>
    <row r="52" spans="1:5" ht="16.5">
      <c r="A52" s="1" t="s">
        <v>53</v>
      </c>
      <c r="B52" s="18">
        <v>17000</v>
      </c>
      <c r="C52" s="71">
        <f>B52/(B4+B40)*100</f>
        <v>0.02635476310951416</v>
      </c>
      <c r="D52" s="18"/>
      <c r="E52" s="71">
        <f>D52/(D4+D40)*100</f>
        <v>0</v>
      </c>
    </row>
    <row r="53" spans="1:5" ht="16.5">
      <c r="A53" s="1" t="s">
        <v>54</v>
      </c>
      <c r="B53" s="14"/>
      <c r="C53" s="71">
        <f>B53/(B4+B40)*100</f>
        <v>0</v>
      </c>
      <c r="D53" s="14"/>
      <c r="E53" s="71">
        <f>D53/(D4+D40)*100</f>
        <v>0</v>
      </c>
    </row>
    <row r="54" spans="1:5" ht="16.5">
      <c r="A54" s="20" t="s">
        <v>55</v>
      </c>
      <c r="B54" s="17">
        <f>B39+B40-B48</f>
        <v>2076565</v>
      </c>
      <c r="C54" s="71">
        <f>B54/(B4+B40)*100</f>
        <v>3.2192575680298985</v>
      </c>
      <c r="D54" s="17">
        <f>D39+D40-D48</f>
        <v>2843570</v>
      </c>
      <c r="E54" s="71">
        <f>D54/(D4+D40)*100</f>
        <v>4.678262417490792</v>
      </c>
    </row>
    <row r="55" spans="1:5" ht="16.5">
      <c r="A55" s="19" t="s">
        <v>56</v>
      </c>
      <c r="B55" s="17">
        <f>SUM(B56:B59)</f>
        <v>1056088</v>
      </c>
      <c r="C55" s="71">
        <f>B55/(B4+B40)*100</f>
        <v>1.6372322978117997</v>
      </c>
      <c r="D55" s="17">
        <f>SUM(D56:D59)</f>
        <v>1794558</v>
      </c>
      <c r="E55" s="71">
        <f>D55/(D4+D40)*100</f>
        <v>2.952420108317165</v>
      </c>
    </row>
    <row r="56" spans="1:5" ht="16.5">
      <c r="A56" s="1" t="s">
        <v>57</v>
      </c>
      <c r="B56" s="14"/>
      <c r="C56" s="71">
        <f>B56/(B4+B40)*100</f>
        <v>0</v>
      </c>
      <c r="D56" s="14"/>
      <c r="E56" s="71">
        <f>D56/(D4+D40)*100</f>
        <v>0</v>
      </c>
    </row>
    <row r="57" spans="1:5" ht="16.5">
      <c r="A57" s="1" t="s">
        <v>58</v>
      </c>
      <c r="B57" s="14"/>
      <c r="C57" s="71">
        <f>B57/(B4+B40)*100</f>
        <v>0</v>
      </c>
      <c r="D57" s="14"/>
      <c r="E57" s="71">
        <f>D57/(D4+D40)*100</f>
        <v>0</v>
      </c>
    </row>
    <row r="58" spans="1:5" ht="16.5">
      <c r="A58" s="1" t="s">
        <v>59</v>
      </c>
      <c r="B58" s="14">
        <v>1056088</v>
      </c>
      <c r="C58" s="71">
        <f>B58/(B4+B40)*100</f>
        <v>1.6372322978117997</v>
      </c>
      <c r="D58" s="14">
        <v>1794558</v>
      </c>
      <c r="E58" s="71">
        <f>D58/(D4+D40)*100</f>
        <v>2.952420108317165</v>
      </c>
    </row>
    <row r="59" spans="1:5" ht="16.5">
      <c r="A59" s="13" t="s">
        <v>60</v>
      </c>
      <c r="B59" s="14"/>
      <c r="C59" s="71">
        <f>B59/(B4+B40)*100</f>
        <v>0</v>
      </c>
      <c r="D59" s="14"/>
      <c r="E59" s="71">
        <f>D59/(D4+D40)*100</f>
        <v>0</v>
      </c>
    </row>
    <row r="60" spans="1:5" ht="16.5">
      <c r="A60" s="20" t="s">
        <v>61</v>
      </c>
      <c r="B60" s="17">
        <f>B54-B55</f>
        <v>1020477</v>
      </c>
      <c r="C60" s="71">
        <f>B60/(B4+B40)*100</f>
        <v>1.582025270218099</v>
      </c>
      <c r="D60" s="17">
        <f>D54-D55</f>
        <v>1049012</v>
      </c>
      <c r="E60" s="71">
        <f>D60/(D4+D40)*100</f>
        <v>1.725842309173627</v>
      </c>
    </row>
    <row r="61" spans="1:5" ht="16.5">
      <c r="A61" s="21" t="s">
        <v>62</v>
      </c>
      <c r="B61" s="14"/>
      <c r="C61" s="71">
        <f>B61/(B4+B40)*100</f>
        <v>0</v>
      </c>
      <c r="D61" s="14"/>
      <c r="E61" s="71">
        <f>D61/(D4+D40)*100</f>
        <v>0</v>
      </c>
    </row>
    <row r="62" spans="1:5" ht="16.5">
      <c r="A62" s="21" t="s">
        <v>63</v>
      </c>
      <c r="B62" s="18"/>
      <c r="C62" s="71">
        <f>B62/(B4+B40)*100</f>
        <v>0</v>
      </c>
      <c r="D62" s="18"/>
      <c r="E62" s="71">
        <f>D62/(D4+D40)*100</f>
        <v>0</v>
      </c>
    </row>
    <row r="63" spans="1:5" ht="16.5">
      <c r="A63" s="21" t="s">
        <v>64</v>
      </c>
      <c r="B63" s="18">
        <v>969601</v>
      </c>
      <c r="C63" s="71">
        <f>B63/(B4+B40)*100</f>
        <v>1.5031532156322378</v>
      </c>
      <c r="D63" s="18">
        <v>464232</v>
      </c>
      <c r="E63" s="71">
        <f>D63/(D4+D40)*100</f>
        <v>0.7637579235245081</v>
      </c>
    </row>
    <row r="64" spans="1:5" ht="17.25" thickBot="1">
      <c r="A64" s="22" t="s">
        <v>65</v>
      </c>
      <c r="B64" s="23">
        <f>B60+B61-B62-B63</f>
        <v>50876</v>
      </c>
      <c r="C64" s="70">
        <f>B64/(B4+B40)*100</f>
        <v>0.07887205458586133</v>
      </c>
      <c r="D64" s="23">
        <f>D60+D61-D62-D63</f>
        <v>584780</v>
      </c>
      <c r="E64" s="70">
        <f>D64/(D4+D40)*100</f>
        <v>0.9620843856491191</v>
      </c>
    </row>
    <row r="65" spans="1:4" ht="16.5">
      <c r="A65" s="24"/>
      <c r="B65" s="15"/>
      <c r="C65" s="24"/>
      <c r="D65" s="15"/>
    </row>
    <row r="67" spans="1:5" s="25" customFormat="1" ht="18" customHeight="1">
      <c r="A67" s="75"/>
      <c r="B67" s="75"/>
      <c r="C67" s="75"/>
      <c r="D67" s="75"/>
      <c r="E67" s="75"/>
    </row>
    <row r="68" spans="1:5" s="25" customFormat="1" ht="18" customHeight="1">
      <c r="A68" s="75"/>
      <c r="B68" s="75"/>
      <c r="C68" s="75"/>
      <c r="D68" s="75"/>
      <c r="E68" s="75"/>
    </row>
  </sheetData>
  <mergeCells count="3">
    <mergeCell ref="A1:E1"/>
    <mergeCell ref="A67:E67"/>
    <mergeCell ref="A68:E68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B38" sqref="B38"/>
    </sheetView>
  </sheetViews>
  <sheetFormatPr defaultColWidth="9.00390625" defaultRowHeight="16.5"/>
  <cols>
    <col min="1" max="1" width="27.625" style="2" customWidth="1"/>
    <col min="2" max="2" width="19.625" style="2" customWidth="1"/>
    <col min="3" max="3" width="9.625" style="2" customWidth="1"/>
    <col min="4" max="4" width="19.625" style="2" customWidth="1"/>
    <col min="5" max="5" width="9.75390625" style="2" customWidth="1"/>
    <col min="6" max="16384" width="8.875" style="2" customWidth="1"/>
  </cols>
  <sheetData>
    <row r="1" spans="1:5" ht="24.75" customHeight="1">
      <c r="A1" s="72" t="s">
        <v>66</v>
      </c>
      <c r="B1" s="73"/>
      <c r="C1" s="73"/>
      <c r="D1" s="74"/>
      <c r="E1" s="74"/>
    </row>
    <row r="2" spans="1:5" ht="30" customHeight="1" thickBot="1">
      <c r="A2" s="3" t="s">
        <v>67</v>
      </c>
      <c r="B2" s="26"/>
      <c r="C2" s="26"/>
      <c r="D2" s="3"/>
      <c r="E2" s="27" t="s">
        <v>68</v>
      </c>
    </row>
    <row r="3" spans="1:5" s="9" customFormat="1" ht="33">
      <c r="A3" s="5" t="s">
        <v>69</v>
      </c>
      <c r="B3" s="6" t="s">
        <v>186</v>
      </c>
      <c r="C3" s="7" t="s">
        <v>70</v>
      </c>
      <c r="D3" s="6" t="s">
        <v>183</v>
      </c>
      <c r="E3" s="8" t="s">
        <v>70</v>
      </c>
    </row>
    <row r="4" spans="1:5" ht="18" customHeight="1">
      <c r="A4" s="10" t="s">
        <v>71</v>
      </c>
      <c r="B4" s="28">
        <f>B5+B9+B14+B17</f>
        <v>64445769</v>
      </c>
      <c r="C4" s="29">
        <f>C5+C9+C14+C17</f>
        <v>100.00000000000001</v>
      </c>
      <c r="D4" s="28">
        <f>D5+D9+D14+D17</f>
        <v>60780610</v>
      </c>
      <c r="E4" s="30">
        <f>E5+E9+E14+E17</f>
        <v>100.00000000000001</v>
      </c>
    </row>
    <row r="5" spans="1:5" ht="18" customHeight="1">
      <c r="A5" s="13" t="s">
        <v>72</v>
      </c>
      <c r="B5" s="31">
        <f>SUM(B6:B8)</f>
        <v>0</v>
      </c>
      <c r="C5" s="32">
        <f>SUM(C6:C8)</f>
        <v>0</v>
      </c>
      <c r="D5" s="31">
        <f>SUM(D6:D8)</f>
        <v>0</v>
      </c>
      <c r="E5" s="33">
        <f>SUM(E6:E8)</f>
        <v>0</v>
      </c>
    </row>
    <row r="6" spans="1:5" ht="18" customHeight="1">
      <c r="A6" s="16" t="s">
        <v>73</v>
      </c>
      <c r="B6" s="31"/>
      <c r="C6" s="32">
        <f>B6/$B$4*100</f>
        <v>0</v>
      </c>
      <c r="D6" s="31"/>
      <c r="E6" s="33">
        <f>D6/$D$4*100</f>
        <v>0</v>
      </c>
    </row>
    <row r="7" spans="1:5" ht="18" customHeight="1">
      <c r="A7" s="16" t="s">
        <v>74</v>
      </c>
      <c r="B7" s="31"/>
      <c r="C7" s="32">
        <f aca="true" t="shared" si="0" ref="C7:C19">B7/$B$4*100</f>
        <v>0</v>
      </c>
      <c r="D7" s="31"/>
      <c r="E7" s="33">
        <f>D7/$D$4*100</f>
        <v>0</v>
      </c>
    </row>
    <row r="8" spans="1:5" ht="18" customHeight="1">
      <c r="A8" s="16" t="s">
        <v>75</v>
      </c>
      <c r="B8" s="31"/>
      <c r="C8" s="32">
        <f t="shared" si="0"/>
        <v>0</v>
      </c>
      <c r="D8" s="31"/>
      <c r="E8" s="33">
        <f>D8/$D$4*100</f>
        <v>0</v>
      </c>
    </row>
    <row r="9" spans="1:5" ht="18" customHeight="1">
      <c r="A9" s="13" t="s">
        <v>76</v>
      </c>
      <c r="B9" s="31">
        <f>SUM(B10:B13)</f>
        <v>50900</v>
      </c>
      <c r="C9" s="32">
        <f>SUM(C10:C13)</f>
        <v>0.07898113528601078</v>
      </c>
      <c r="D9" s="31">
        <f>SUM(D10:D13)</f>
        <v>32000</v>
      </c>
      <c r="E9" s="33">
        <f>SUM(E10:E13)</f>
        <v>0.05264836927434589</v>
      </c>
    </row>
    <row r="10" spans="1:5" ht="18" customHeight="1">
      <c r="A10" s="16" t="s">
        <v>77</v>
      </c>
      <c r="B10" s="31"/>
      <c r="C10" s="32">
        <f t="shared" si="0"/>
        <v>0</v>
      </c>
      <c r="D10" s="31"/>
      <c r="E10" s="33">
        <f>D10/$D$4*100</f>
        <v>0</v>
      </c>
    </row>
    <row r="11" spans="1:5" ht="18" customHeight="1">
      <c r="A11" s="16" t="s">
        <v>78</v>
      </c>
      <c r="B11" s="31"/>
      <c r="C11" s="32">
        <f t="shared" si="0"/>
        <v>0</v>
      </c>
      <c r="D11" s="31"/>
      <c r="E11" s="33">
        <f>D11/$D$4*100</f>
        <v>0</v>
      </c>
    </row>
    <row r="12" spans="1:5" ht="18" customHeight="1">
      <c r="A12" s="16" t="s">
        <v>185</v>
      </c>
      <c r="B12" s="31">
        <v>50900</v>
      </c>
      <c r="C12" s="32">
        <f t="shared" si="0"/>
        <v>0.07898113528601078</v>
      </c>
      <c r="D12" s="31">
        <v>32000</v>
      </c>
      <c r="E12" s="33">
        <f>D12/$D$4*100</f>
        <v>0.05264836927434589</v>
      </c>
    </row>
    <row r="13" spans="1:5" ht="18" customHeight="1">
      <c r="A13" s="16" t="s">
        <v>79</v>
      </c>
      <c r="B13" s="31"/>
      <c r="C13" s="32">
        <f t="shared" si="0"/>
        <v>0</v>
      </c>
      <c r="D13" s="31"/>
      <c r="E13" s="33">
        <f>D13/$D$4*100</f>
        <v>0</v>
      </c>
    </row>
    <row r="14" spans="1:5" ht="18" customHeight="1">
      <c r="A14" s="13" t="s">
        <v>80</v>
      </c>
      <c r="B14" s="31">
        <f>SUM(B15:B16)</f>
        <v>63843688</v>
      </c>
      <c r="C14" s="32">
        <f>SUM(C15:C16)</f>
        <v>99.06575558125469</v>
      </c>
      <c r="D14" s="31">
        <f>SUM(D15:D16)</f>
        <v>60278755</v>
      </c>
      <c r="E14" s="33">
        <f>SUM(E15:E16)</f>
        <v>99.17431726993198</v>
      </c>
    </row>
    <row r="15" spans="1:5" ht="18" customHeight="1">
      <c r="A15" s="16" t="s">
        <v>81</v>
      </c>
      <c r="B15" s="31">
        <v>63460088</v>
      </c>
      <c r="C15" s="32">
        <f t="shared" si="0"/>
        <v>98.47052643595579</v>
      </c>
      <c r="D15" s="31">
        <v>60226255</v>
      </c>
      <c r="E15" s="33">
        <f>D15/$D$4*100</f>
        <v>99.08794103909125</v>
      </c>
    </row>
    <row r="16" spans="1:5" ht="18" customHeight="1">
      <c r="A16" s="16" t="s">
        <v>82</v>
      </c>
      <c r="B16" s="31">
        <v>383600</v>
      </c>
      <c r="C16" s="32">
        <f t="shared" si="0"/>
        <v>0.5952291452988946</v>
      </c>
      <c r="D16" s="31">
        <v>52500</v>
      </c>
      <c r="E16" s="33">
        <f>D16/$D$4*100</f>
        <v>0.08637623084072371</v>
      </c>
    </row>
    <row r="17" spans="1:5" ht="18" customHeight="1">
      <c r="A17" s="13" t="s">
        <v>83</v>
      </c>
      <c r="B17" s="31">
        <f>SUM(B18:B19)</f>
        <v>551181</v>
      </c>
      <c r="C17" s="32">
        <f>SUM(C18:C19)</f>
        <v>0.8552632834593068</v>
      </c>
      <c r="D17" s="31">
        <f>SUM(D18:D19)</f>
        <v>469855</v>
      </c>
      <c r="E17" s="33">
        <f>SUM(E18:E19)</f>
        <v>0.7730343607936807</v>
      </c>
    </row>
    <row r="18" spans="1:5" ht="18" customHeight="1">
      <c r="A18" s="16" t="s">
        <v>84</v>
      </c>
      <c r="B18" s="31"/>
      <c r="C18" s="32">
        <f t="shared" si="0"/>
        <v>0</v>
      </c>
      <c r="D18" s="31"/>
      <c r="E18" s="33">
        <f>D18/$D$4*100</f>
        <v>0</v>
      </c>
    </row>
    <row r="19" spans="1:5" ht="18" customHeight="1">
      <c r="A19" s="16" t="s">
        <v>85</v>
      </c>
      <c r="B19" s="31">
        <v>551181</v>
      </c>
      <c r="C19" s="32">
        <f t="shared" si="0"/>
        <v>0.8552632834593068</v>
      </c>
      <c r="D19" s="31">
        <v>469855</v>
      </c>
      <c r="E19" s="33">
        <f>D19/$D$4*100</f>
        <v>0.7730343607936807</v>
      </c>
    </row>
    <row r="20" spans="1:5" ht="18" customHeight="1">
      <c r="A20" s="19" t="s">
        <v>86</v>
      </c>
      <c r="B20" s="34">
        <f>B21+B27+B31+B34</f>
        <v>64394893</v>
      </c>
      <c r="C20" s="35">
        <f>C21+C27+C31+C34</f>
        <v>99.92105610532788</v>
      </c>
      <c r="D20" s="34">
        <f>D21+D27+D31+D34</f>
        <v>60195830</v>
      </c>
      <c r="E20" s="36">
        <f>E21+E27+E31+E34</f>
        <v>99.0378839567421</v>
      </c>
    </row>
    <row r="21" spans="1:5" ht="18" customHeight="1">
      <c r="A21" s="13" t="s">
        <v>87</v>
      </c>
      <c r="B21" s="31">
        <f>SUM(B22:B26)</f>
        <v>50277112</v>
      </c>
      <c r="C21" s="32">
        <f>SUM(C22:C26)</f>
        <v>78.01460480671741</v>
      </c>
      <c r="D21" s="31">
        <f>SUM(D22:D26)</f>
        <v>45662151</v>
      </c>
      <c r="E21" s="33">
        <f>SUM(E22:E26)</f>
        <v>75.12618086590443</v>
      </c>
    </row>
    <row r="22" spans="1:5" ht="18" customHeight="1">
      <c r="A22" s="16" t="s">
        <v>88</v>
      </c>
      <c r="B22" s="31">
        <v>49825112</v>
      </c>
      <c r="C22" s="32">
        <f aca="true" t="shared" si="1" ref="C22:C37">B22/$B$4*100</f>
        <v>77.31323991183967</v>
      </c>
      <c r="D22" s="31">
        <v>45266703</v>
      </c>
      <c r="E22" s="33">
        <f>D22/$D$4*100</f>
        <v>74.47556548050439</v>
      </c>
    </row>
    <row r="23" spans="1:5" ht="18" customHeight="1">
      <c r="A23" s="16" t="s">
        <v>89</v>
      </c>
      <c r="B23" s="31"/>
      <c r="C23" s="32">
        <f t="shared" si="1"/>
        <v>0</v>
      </c>
      <c r="D23" s="31"/>
      <c r="E23" s="33">
        <f>D23/$D$4*100</f>
        <v>0</v>
      </c>
    </row>
    <row r="24" spans="1:5" ht="18" customHeight="1">
      <c r="A24" s="16" t="s">
        <v>90</v>
      </c>
      <c r="B24" s="31"/>
      <c r="C24" s="32">
        <f t="shared" si="1"/>
        <v>0</v>
      </c>
      <c r="D24" s="31"/>
      <c r="E24" s="33">
        <f>D24/$D$4*100</f>
        <v>0</v>
      </c>
    </row>
    <row r="25" spans="1:5" ht="18" customHeight="1">
      <c r="A25" s="16" t="s">
        <v>91</v>
      </c>
      <c r="B25" s="31"/>
      <c r="C25" s="32">
        <f t="shared" si="1"/>
        <v>0</v>
      </c>
      <c r="D25" s="31"/>
      <c r="E25" s="33">
        <f>D25/$D$4*100</f>
        <v>0</v>
      </c>
    </row>
    <row r="26" spans="1:5" ht="18" customHeight="1">
      <c r="A26" s="16" t="s">
        <v>92</v>
      </c>
      <c r="B26" s="31">
        <v>452000</v>
      </c>
      <c r="C26" s="32">
        <f t="shared" si="1"/>
        <v>0.7013648948777382</v>
      </c>
      <c r="D26" s="31">
        <v>395448</v>
      </c>
      <c r="E26" s="33">
        <f>D26/$D$4*100</f>
        <v>0.6506153854000478</v>
      </c>
    </row>
    <row r="27" spans="1:5" ht="18" customHeight="1">
      <c r="A27" s="13" t="s">
        <v>93</v>
      </c>
      <c r="B27" s="31">
        <f>SUM(B28:B30)</f>
        <v>0</v>
      </c>
      <c r="C27" s="32">
        <f>SUM(C28:C30)</f>
        <v>0</v>
      </c>
      <c r="D27" s="31">
        <f>SUM(D28:D30)</f>
        <v>0</v>
      </c>
      <c r="E27" s="33">
        <f>SUM(E28:E30)</f>
        <v>0</v>
      </c>
    </row>
    <row r="28" spans="1:5" ht="18" customHeight="1">
      <c r="A28" s="16" t="s">
        <v>94</v>
      </c>
      <c r="B28" s="31"/>
      <c r="C28" s="32">
        <f t="shared" si="1"/>
        <v>0</v>
      </c>
      <c r="D28" s="31"/>
      <c r="E28" s="33">
        <f>D28/$D$4*100</f>
        <v>0</v>
      </c>
    </row>
    <row r="29" spans="1:5" ht="18" customHeight="1">
      <c r="A29" s="16" t="s">
        <v>95</v>
      </c>
      <c r="B29" s="31"/>
      <c r="C29" s="32">
        <f t="shared" si="1"/>
        <v>0</v>
      </c>
      <c r="D29" s="31"/>
      <c r="E29" s="33">
        <f>D29/$D$4*100</f>
        <v>0</v>
      </c>
    </row>
    <row r="30" spans="1:5" ht="18" customHeight="1">
      <c r="A30" s="16" t="s">
        <v>96</v>
      </c>
      <c r="B30" s="31"/>
      <c r="C30" s="32">
        <f t="shared" si="1"/>
        <v>0</v>
      </c>
      <c r="D30" s="31"/>
      <c r="E30" s="33">
        <f>D30/$D$4*100</f>
        <v>0</v>
      </c>
    </row>
    <row r="31" spans="1:5" ht="18" customHeight="1">
      <c r="A31" s="13" t="s">
        <v>97</v>
      </c>
      <c r="B31" s="31">
        <f>SUM(B32:B33)</f>
        <v>1996737</v>
      </c>
      <c r="C31" s="32">
        <f>SUM(C32:C33)</f>
        <v>3.098321318813032</v>
      </c>
      <c r="D31" s="31">
        <f>SUM(D32:D33)</f>
        <v>2795555</v>
      </c>
      <c r="E31" s="33">
        <f>SUM(E32:E33)</f>
        <v>4.599419123960749</v>
      </c>
    </row>
    <row r="32" spans="1:5" ht="18" customHeight="1">
      <c r="A32" s="16" t="s">
        <v>98</v>
      </c>
      <c r="B32" s="31">
        <v>1996737</v>
      </c>
      <c r="C32" s="32">
        <f t="shared" si="1"/>
        <v>3.098321318813032</v>
      </c>
      <c r="D32" s="31">
        <v>2795555</v>
      </c>
      <c r="E32" s="33">
        <f>D32/$D$4*100</f>
        <v>4.599419123960749</v>
      </c>
    </row>
    <row r="33" spans="1:5" ht="18" customHeight="1">
      <c r="A33" s="16" t="s">
        <v>99</v>
      </c>
      <c r="B33" s="31"/>
      <c r="C33" s="32">
        <f t="shared" si="1"/>
        <v>0</v>
      </c>
      <c r="D33" s="31"/>
      <c r="E33" s="33">
        <f>D33/$D$4*100</f>
        <v>0</v>
      </c>
    </row>
    <row r="34" spans="1:5" ht="18" customHeight="1">
      <c r="A34" s="13" t="s">
        <v>100</v>
      </c>
      <c r="B34" s="31">
        <f>SUM(B35)</f>
        <v>12121044</v>
      </c>
      <c r="C34" s="32">
        <f>SUM(C35)</f>
        <v>18.80812997979743</v>
      </c>
      <c r="D34" s="31">
        <f>SUM(D35)</f>
        <v>11738124</v>
      </c>
      <c r="E34" s="33">
        <f>SUM(E35)</f>
        <v>19.312283966876937</v>
      </c>
    </row>
    <row r="35" spans="1:5" ht="18" customHeight="1">
      <c r="A35" s="16" t="s">
        <v>101</v>
      </c>
      <c r="B35" s="31">
        <v>12121044</v>
      </c>
      <c r="C35" s="32">
        <f t="shared" si="1"/>
        <v>18.80812997979743</v>
      </c>
      <c r="D35" s="31">
        <v>11738124</v>
      </c>
      <c r="E35" s="33">
        <f>D35/$D$4*100</f>
        <v>19.312283966876937</v>
      </c>
    </row>
    <row r="36" spans="1:5" ht="18" customHeight="1">
      <c r="A36" s="19" t="s">
        <v>102</v>
      </c>
      <c r="B36" s="34">
        <f>B4-B20</f>
        <v>50876</v>
      </c>
      <c r="C36" s="35">
        <f>C4-C20</f>
        <v>0.07894389467213614</v>
      </c>
      <c r="D36" s="34">
        <f>D4-D20</f>
        <v>584780</v>
      </c>
      <c r="E36" s="36">
        <f>E4-E20</f>
        <v>0.9621160432579074</v>
      </c>
    </row>
    <row r="37" spans="1:5" ht="18" customHeight="1">
      <c r="A37" s="19" t="s">
        <v>103</v>
      </c>
      <c r="B37" s="34">
        <v>1870612</v>
      </c>
      <c r="C37" s="35">
        <f t="shared" si="1"/>
        <v>2.9026141343739726</v>
      </c>
      <c r="D37" s="34">
        <v>1285832</v>
      </c>
      <c r="E37" s="36">
        <f>D37/$D$4*100</f>
        <v>2.1155299362740845</v>
      </c>
    </row>
    <row r="38" spans="1:5" ht="18" customHeight="1" thickBot="1">
      <c r="A38" s="37" t="s">
        <v>104</v>
      </c>
      <c r="B38" s="38">
        <f>B36+B37</f>
        <v>1921488</v>
      </c>
      <c r="C38" s="39">
        <f>C36+C37</f>
        <v>2.981558029046109</v>
      </c>
      <c r="D38" s="38">
        <f>D36+D37</f>
        <v>1870612</v>
      </c>
      <c r="E38" s="40">
        <f>E36+E37</f>
        <v>3.077645979531992</v>
      </c>
    </row>
    <row r="39" spans="1:5" s="25" customFormat="1" ht="18" customHeight="1">
      <c r="A39" s="75"/>
      <c r="B39" s="75"/>
      <c r="C39" s="75"/>
      <c r="D39" s="75"/>
      <c r="E39" s="75"/>
    </row>
    <row r="40" spans="1:5" s="25" customFormat="1" ht="18" customHeight="1">
      <c r="A40" s="75"/>
      <c r="B40" s="75"/>
      <c r="C40" s="75"/>
      <c r="D40" s="75"/>
      <c r="E40" s="75"/>
    </row>
    <row r="41" spans="1:5" ht="30" customHeight="1">
      <c r="A41" s="41"/>
      <c r="B41" s="41"/>
      <c r="C41" s="41"/>
      <c r="D41" s="42"/>
      <c r="E41" s="43"/>
    </row>
    <row r="42" spans="1:4" ht="19.5" customHeight="1">
      <c r="A42" s="24"/>
      <c r="B42" s="24"/>
      <c r="C42" s="24"/>
      <c r="D42" s="44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3">
    <mergeCell ref="A1:E1"/>
    <mergeCell ref="A39:E39"/>
    <mergeCell ref="A40:E40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6">
      <selection activeCell="B19" sqref="B19"/>
    </sheetView>
  </sheetViews>
  <sheetFormatPr defaultColWidth="9.00390625" defaultRowHeight="16.5"/>
  <cols>
    <col min="1" max="1" width="27.625" style="2" customWidth="1"/>
    <col min="2" max="2" width="20.625" style="2" customWidth="1"/>
    <col min="3" max="3" width="9.375" style="2" customWidth="1"/>
    <col min="4" max="4" width="20.625" style="2" customWidth="1"/>
    <col min="5" max="5" width="9.625" style="2" customWidth="1"/>
    <col min="6" max="16384" width="8.875" style="2" customWidth="1"/>
  </cols>
  <sheetData>
    <row r="1" spans="1:5" ht="24.75" customHeight="1">
      <c r="A1" s="72" t="s">
        <v>66</v>
      </c>
      <c r="B1" s="73"/>
      <c r="C1" s="73"/>
      <c r="D1" s="74"/>
      <c r="E1" s="74"/>
    </row>
    <row r="2" spans="1:5" ht="30" customHeight="1" thickBot="1">
      <c r="A2" s="3" t="s">
        <v>105</v>
      </c>
      <c r="B2" s="3"/>
      <c r="C2" s="3"/>
      <c r="D2" s="3"/>
      <c r="E2" s="27" t="s">
        <v>68</v>
      </c>
    </row>
    <row r="3" spans="1:5" s="9" customFormat="1" ht="33">
      <c r="A3" s="5" t="s">
        <v>69</v>
      </c>
      <c r="B3" s="6" t="s">
        <v>186</v>
      </c>
      <c r="C3" s="7" t="s">
        <v>70</v>
      </c>
      <c r="D3" s="6" t="s">
        <v>183</v>
      </c>
      <c r="E3" s="8" t="s">
        <v>70</v>
      </c>
    </row>
    <row r="4" spans="1:5" ht="30" customHeight="1">
      <c r="A4" s="19" t="s">
        <v>106</v>
      </c>
      <c r="B4" s="34">
        <f>SUM(B5:B7)</f>
        <v>0</v>
      </c>
      <c r="C4" s="35">
        <f>SUM(C5:C7)</f>
        <v>0</v>
      </c>
      <c r="D4" s="34">
        <f>SUM(D5:D7)</f>
        <v>0</v>
      </c>
      <c r="E4" s="36">
        <f>SUM(E5:E7)</f>
        <v>0</v>
      </c>
    </row>
    <row r="5" spans="1:5" ht="30" customHeight="1">
      <c r="A5" s="13" t="s">
        <v>107</v>
      </c>
      <c r="B5" s="31"/>
      <c r="C5" s="32">
        <f>B5/$B$19*100</f>
        <v>0</v>
      </c>
      <c r="D5" s="31"/>
      <c r="E5" s="33">
        <f>D5/$D$19*100</f>
        <v>0</v>
      </c>
    </row>
    <row r="6" spans="1:5" ht="30" customHeight="1">
      <c r="A6" s="13" t="s">
        <v>108</v>
      </c>
      <c r="B6" s="31"/>
      <c r="C6" s="32">
        <f>B6/$B$19*100</f>
        <v>0</v>
      </c>
      <c r="D6" s="31"/>
      <c r="E6" s="33">
        <f>D6/$D$19*100</f>
        <v>0</v>
      </c>
    </row>
    <row r="7" spans="1:5" ht="30" customHeight="1">
      <c r="A7" s="13" t="s">
        <v>109</v>
      </c>
      <c r="B7" s="31"/>
      <c r="C7" s="32">
        <f>B7/$B$19*100</f>
        <v>0</v>
      </c>
      <c r="D7" s="31"/>
      <c r="E7" s="33">
        <f>D7/$D$19*100</f>
        <v>0</v>
      </c>
    </row>
    <row r="8" spans="1:5" ht="30" customHeight="1">
      <c r="A8" s="19" t="s">
        <v>110</v>
      </c>
      <c r="B8" s="34">
        <f>SUM(B9:B12)</f>
        <v>50900</v>
      </c>
      <c r="C8" s="35">
        <f>SUM(C9:C12)</f>
        <v>0.07898113528601078</v>
      </c>
      <c r="D8" s="34">
        <f>SUM(D9:D12)</f>
        <v>32000</v>
      </c>
      <c r="E8" s="36">
        <f>SUM(E9:E12)</f>
        <v>0.05264836927434589</v>
      </c>
    </row>
    <row r="9" spans="1:5" ht="30" customHeight="1">
      <c r="A9" s="13" t="s">
        <v>111</v>
      </c>
      <c r="B9" s="31"/>
      <c r="C9" s="32">
        <f>B9/$B$19*100</f>
        <v>0</v>
      </c>
      <c r="D9" s="31"/>
      <c r="E9" s="33">
        <f>D9/$D$19*100</f>
        <v>0</v>
      </c>
    </row>
    <row r="10" spans="1:5" ht="30" customHeight="1">
      <c r="A10" s="13" t="s">
        <v>112</v>
      </c>
      <c r="B10" s="31"/>
      <c r="C10" s="32">
        <f>B10/$B$19*100</f>
        <v>0</v>
      </c>
      <c r="D10" s="31"/>
      <c r="E10" s="33">
        <f>D10/$D$19*100</f>
        <v>0</v>
      </c>
    </row>
    <row r="11" spans="1:5" ht="30" customHeight="1">
      <c r="A11" s="13" t="s">
        <v>185</v>
      </c>
      <c r="B11" s="31">
        <v>50900</v>
      </c>
      <c r="C11" s="32">
        <f>B11/$B$19*100</f>
        <v>0.07898113528601078</v>
      </c>
      <c r="D11" s="31">
        <v>32000</v>
      </c>
      <c r="E11" s="33">
        <f>D11/$D$19*100</f>
        <v>0.05264836927434589</v>
      </c>
    </row>
    <row r="12" spans="1:5" ht="30" customHeight="1">
      <c r="A12" s="13" t="s">
        <v>113</v>
      </c>
      <c r="B12" s="31"/>
      <c r="C12" s="32">
        <f>B12/$B$19*100</f>
        <v>0</v>
      </c>
      <c r="D12" s="31"/>
      <c r="E12" s="33">
        <f>D12/$D$19*100</f>
        <v>0</v>
      </c>
    </row>
    <row r="13" spans="1:5" ht="30" customHeight="1">
      <c r="A13" s="19" t="s">
        <v>114</v>
      </c>
      <c r="B13" s="34">
        <f>SUM(B14:B15)</f>
        <v>63843688</v>
      </c>
      <c r="C13" s="35">
        <f>SUM(C14:C15)</f>
        <v>99.06575558125469</v>
      </c>
      <c r="D13" s="34">
        <f>SUM(D14:D15)</f>
        <v>60278755</v>
      </c>
      <c r="E13" s="36">
        <f>SUM(E14:E15)</f>
        <v>99.17431726993198</v>
      </c>
    </row>
    <row r="14" spans="1:5" ht="30" customHeight="1">
      <c r="A14" s="13" t="s">
        <v>115</v>
      </c>
      <c r="B14" s="31">
        <v>63460088</v>
      </c>
      <c r="C14" s="32">
        <f>B14/$B$19*100</f>
        <v>98.47052643595579</v>
      </c>
      <c r="D14" s="31">
        <v>60226255</v>
      </c>
      <c r="E14" s="33">
        <f>D14/$D$19*100</f>
        <v>99.08794103909125</v>
      </c>
    </row>
    <row r="15" spans="1:5" ht="30" customHeight="1">
      <c r="A15" s="13" t="s">
        <v>116</v>
      </c>
      <c r="B15" s="31">
        <v>383600</v>
      </c>
      <c r="C15" s="32">
        <f>B15/$B$19*100</f>
        <v>0.5952291452988946</v>
      </c>
      <c r="D15" s="31">
        <v>52500</v>
      </c>
      <c r="E15" s="33">
        <f>D15/$D$19*100</f>
        <v>0.08637623084072371</v>
      </c>
    </row>
    <row r="16" spans="1:5" ht="30" customHeight="1">
      <c r="A16" s="19" t="s">
        <v>117</v>
      </c>
      <c r="B16" s="34">
        <f>SUM(B17:B18)</f>
        <v>551181</v>
      </c>
      <c r="C16" s="35">
        <f>SUM(C17:C18)</f>
        <v>0.8552632834593068</v>
      </c>
      <c r="D16" s="34">
        <f>SUM(D17:D18)</f>
        <v>469855</v>
      </c>
      <c r="E16" s="36">
        <f>SUM(E17:E18)</f>
        <v>0.7730343607936807</v>
      </c>
    </row>
    <row r="17" spans="1:5" ht="30" customHeight="1">
      <c r="A17" s="13" t="s">
        <v>118</v>
      </c>
      <c r="B17" s="31"/>
      <c r="C17" s="32">
        <f>B17/$B$19*100</f>
        <v>0</v>
      </c>
      <c r="D17" s="31"/>
      <c r="E17" s="33">
        <f>D17/$D$19*100</f>
        <v>0</v>
      </c>
    </row>
    <row r="18" spans="1:5" ht="30" customHeight="1">
      <c r="A18" s="13" t="s">
        <v>119</v>
      </c>
      <c r="B18" s="31">
        <v>551181</v>
      </c>
      <c r="C18" s="32">
        <f>B18/$B$19*100</f>
        <v>0.8552632834593068</v>
      </c>
      <c r="D18" s="31">
        <v>469855</v>
      </c>
      <c r="E18" s="33">
        <f>D18/$D$19*100</f>
        <v>0.7730343607936807</v>
      </c>
    </row>
    <row r="19" spans="1:5" ht="30" customHeight="1" thickBot="1">
      <c r="A19" s="37" t="s">
        <v>120</v>
      </c>
      <c r="B19" s="38">
        <f>B4+B8+B13+B16</f>
        <v>64445769</v>
      </c>
      <c r="C19" s="39">
        <f>C4+C8+C13+C16</f>
        <v>100.00000000000001</v>
      </c>
      <c r="D19" s="38">
        <f>D4+D8+D13+D16</f>
        <v>60780610</v>
      </c>
      <c r="E19" s="40">
        <f>E4+E8+E13+E16</f>
        <v>100.00000000000001</v>
      </c>
    </row>
    <row r="20" spans="1:5" s="25" customFormat="1" ht="30" customHeight="1">
      <c r="A20" s="75"/>
      <c r="B20" s="75"/>
      <c r="C20" s="75"/>
      <c r="D20" s="75"/>
      <c r="E20" s="75"/>
    </row>
    <row r="21" spans="1:5" s="25" customFormat="1" ht="30" customHeight="1">
      <c r="A21" s="75"/>
      <c r="B21" s="75"/>
      <c r="C21" s="75"/>
      <c r="D21" s="75"/>
      <c r="E21" s="75"/>
    </row>
    <row r="22" spans="1:5" ht="30" customHeight="1">
      <c r="A22" s="41"/>
      <c r="B22" s="41"/>
      <c r="C22" s="41"/>
      <c r="D22" s="42"/>
      <c r="E22" s="43"/>
    </row>
    <row r="23" spans="1:4" ht="19.5" customHeight="1">
      <c r="A23" s="24"/>
      <c r="B23" s="24"/>
      <c r="C23" s="24"/>
      <c r="D23" s="4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3">
    <mergeCell ref="A1:E1"/>
    <mergeCell ref="A20:E20"/>
    <mergeCell ref="A21:E21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51">
      <selection activeCell="B32" sqref="B32"/>
    </sheetView>
  </sheetViews>
  <sheetFormatPr defaultColWidth="9.00390625" defaultRowHeight="16.5"/>
  <cols>
    <col min="1" max="1" width="30.50390625" style="2" customWidth="1"/>
    <col min="2" max="2" width="20.625" style="2" customWidth="1"/>
    <col min="3" max="3" width="9.50390625" style="2" customWidth="1"/>
    <col min="4" max="4" width="20.625" style="2" customWidth="1"/>
    <col min="5" max="5" width="9.75390625" style="2" customWidth="1"/>
    <col min="6" max="16384" width="8.875" style="2" customWidth="1"/>
  </cols>
  <sheetData>
    <row r="1" spans="1:5" ht="24.75" customHeight="1">
      <c r="A1" s="72" t="s">
        <v>66</v>
      </c>
      <c r="B1" s="73"/>
      <c r="C1" s="73"/>
      <c r="D1" s="74"/>
      <c r="E1" s="74"/>
    </row>
    <row r="2" spans="1:5" ht="30" customHeight="1" thickBot="1">
      <c r="A2" s="76" t="s">
        <v>121</v>
      </c>
      <c r="B2" s="76"/>
      <c r="C2" s="76"/>
      <c r="D2" s="3"/>
      <c r="E2" s="27" t="s">
        <v>68</v>
      </c>
    </row>
    <row r="3" spans="1:5" s="9" customFormat="1" ht="33">
      <c r="A3" s="5" t="s">
        <v>69</v>
      </c>
      <c r="B3" s="6" t="s">
        <v>186</v>
      </c>
      <c r="C3" s="7" t="s">
        <v>122</v>
      </c>
      <c r="D3" s="6" t="s">
        <v>183</v>
      </c>
      <c r="E3" s="8" t="s">
        <v>122</v>
      </c>
    </row>
    <row r="4" spans="1:5" ht="18" customHeight="1">
      <c r="A4" s="45" t="s">
        <v>123</v>
      </c>
      <c r="B4" s="34">
        <f>B5+B13+B19+B25+B27</f>
        <v>50277112</v>
      </c>
      <c r="C4" s="46">
        <f>B4/$B$68*100</f>
        <v>78.07624123235985</v>
      </c>
      <c r="D4" s="34">
        <f>D5+D13+D19+D25+D27</f>
        <v>45662151</v>
      </c>
      <c r="E4" s="47">
        <f>D4/$D$68*100</f>
        <v>75.85600364676424</v>
      </c>
    </row>
    <row r="5" spans="1:5" ht="18" customHeight="1">
      <c r="A5" s="48" t="s">
        <v>124</v>
      </c>
      <c r="B5" s="31">
        <f>SUM(B6:B12)</f>
        <v>49825112</v>
      </c>
      <c r="C5" s="49">
        <f>B5/$B$68*100</f>
        <v>77.37432221527257</v>
      </c>
      <c r="D5" s="31">
        <f>SUM(D6:D12)</f>
        <v>45266703</v>
      </c>
      <c r="E5" s="50">
        <f>D5/$D$68*100</f>
        <v>75.19906777595725</v>
      </c>
    </row>
    <row r="6" spans="1:5" ht="18" customHeight="1">
      <c r="A6" s="51" t="s">
        <v>125</v>
      </c>
      <c r="B6" s="31">
        <v>47068801</v>
      </c>
      <c r="C6" s="49">
        <f>B6/$B$68*100</f>
        <v>73.09399675530169</v>
      </c>
      <c r="D6" s="31">
        <v>43097140</v>
      </c>
      <c r="E6" s="50">
        <f aca="true" t="shared" si="0" ref="E6:E68">D6/$D$68*100</f>
        <v>71.59489286882497</v>
      </c>
    </row>
    <row r="7" spans="1:5" ht="18" customHeight="1">
      <c r="A7" s="51" t="s">
        <v>126</v>
      </c>
      <c r="B7" s="31">
        <v>2124410</v>
      </c>
      <c r="C7" s="49">
        <f>B7/$B$68*100</f>
        <v>3.2990349094919686</v>
      </c>
      <c r="D7" s="31">
        <v>1479843</v>
      </c>
      <c r="E7" s="50">
        <f t="shared" si="0"/>
        <v>2.4583812533193745</v>
      </c>
    </row>
    <row r="8" spans="1:5" ht="18" customHeight="1">
      <c r="A8" s="51" t="s">
        <v>127</v>
      </c>
      <c r="B8" s="31">
        <v>433439</v>
      </c>
      <c r="C8" s="49">
        <f aca="true" t="shared" si="1" ref="C8:C54">B8/$B$68*100</f>
        <v>0.6730953027594906</v>
      </c>
      <c r="D8" s="31">
        <v>549279</v>
      </c>
      <c r="E8" s="50">
        <f t="shared" si="0"/>
        <v>0.9124867951816596</v>
      </c>
    </row>
    <row r="9" spans="1:5" ht="18" customHeight="1">
      <c r="A9" s="51" t="s">
        <v>128</v>
      </c>
      <c r="B9" s="31">
        <v>31324</v>
      </c>
      <c r="C9" s="49">
        <f t="shared" si="1"/>
        <v>0.04864360905141965</v>
      </c>
      <c r="D9" s="31">
        <v>45304</v>
      </c>
      <c r="E9" s="50">
        <f t="shared" si="0"/>
        <v>0.07526102721733383</v>
      </c>
    </row>
    <row r="10" spans="1:5" ht="18" customHeight="1">
      <c r="A10" s="51" t="s">
        <v>129</v>
      </c>
      <c r="B10" s="31"/>
      <c r="C10" s="49">
        <f t="shared" si="1"/>
        <v>0</v>
      </c>
      <c r="D10" s="31"/>
      <c r="E10" s="50">
        <f t="shared" si="0"/>
        <v>0</v>
      </c>
    </row>
    <row r="11" spans="1:5" ht="36.75" customHeight="1">
      <c r="A11" s="51" t="s">
        <v>130</v>
      </c>
      <c r="B11" s="52">
        <v>38593</v>
      </c>
      <c r="C11" s="53">
        <f t="shared" si="1"/>
        <v>0.05993177129745367</v>
      </c>
      <c r="D11" s="52">
        <v>25509</v>
      </c>
      <c r="E11" s="50">
        <f t="shared" si="0"/>
        <v>0.042376689548096605</v>
      </c>
    </row>
    <row r="12" spans="1:5" ht="18" customHeight="1">
      <c r="A12" s="51" t="s">
        <v>131</v>
      </c>
      <c r="B12" s="31">
        <v>128545</v>
      </c>
      <c r="C12" s="49">
        <f t="shared" si="1"/>
        <v>0.19961986737053822</v>
      </c>
      <c r="D12" s="31">
        <v>69628</v>
      </c>
      <c r="E12" s="50">
        <f t="shared" si="0"/>
        <v>0.11566914186580698</v>
      </c>
    </row>
    <row r="13" spans="1:5" ht="18" customHeight="1">
      <c r="A13" s="48" t="s">
        <v>132</v>
      </c>
      <c r="B13" s="31">
        <f>SUM(B14:B18)</f>
        <v>0</v>
      </c>
      <c r="C13" s="49">
        <f t="shared" si="1"/>
        <v>0</v>
      </c>
      <c r="D13" s="31">
        <f>SUM(D14:D18)</f>
        <v>0</v>
      </c>
      <c r="E13" s="50">
        <f t="shared" si="0"/>
        <v>0</v>
      </c>
    </row>
    <row r="14" spans="1:5" ht="18" customHeight="1">
      <c r="A14" s="51" t="s">
        <v>125</v>
      </c>
      <c r="B14" s="31"/>
      <c r="C14" s="49">
        <f t="shared" si="1"/>
        <v>0</v>
      </c>
      <c r="D14" s="31"/>
      <c r="E14" s="50">
        <f t="shared" si="0"/>
        <v>0</v>
      </c>
    </row>
    <row r="15" spans="1:5" ht="18" customHeight="1">
      <c r="A15" s="51" t="s">
        <v>126</v>
      </c>
      <c r="B15" s="31"/>
      <c r="C15" s="49">
        <f t="shared" si="1"/>
        <v>0</v>
      </c>
      <c r="D15" s="31"/>
      <c r="E15" s="50">
        <f t="shared" si="0"/>
        <v>0</v>
      </c>
    </row>
    <row r="16" spans="1:5" ht="18" customHeight="1">
      <c r="A16" s="51" t="s">
        <v>127</v>
      </c>
      <c r="B16" s="31"/>
      <c r="C16" s="49">
        <f t="shared" si="1"/>
        <v>0</v>
      </c>
      <c r="D16" s="31"/>
      <c r="E16" s="50">
        <f t="shared" si="0"/>
        <v>0</v>
      </c>
    </row>
    <row r="17" spans="1:5" ht="18" customHeight="1">
      <c r="A17" s="51" t="s">
        <v>129</v>
      </c>
      <c r="B17" s="31"/>
      <c r="C17" s="49">
        <f t="shared" si="1"/>
        <v>0</v>
      </c>
      <c r="D17" s="31"/>
      <c r="E17" s="50">
        <f t="shared" si="0"/>
        <v>0</v>
      </c>
    </row>
    <row r="18" spans="1:5" ht="18" customHeight="1">
      <c r="A18" s="51" t="s">
        <v>131</v>
      </c>
      <c r="B18" s="31"/>
      <c r="C18" s="49">
        <f t="shared" si="1"/>
        <v>0</v>
      </c>
      <c r="D18" s="31"/>
      <c r="E18" s="50">
        <f t="shared" si="0"/>
        <v>0</v>
      </c>
    </row>
    <row r="19" spans="1:5" ht="18" customHeight="1">
      <c r="A19" s="48" t="s">
        <v>133</v>
      </c>
      <c r="B19" s="31">
        <f>SUM(B20:B24)</f>
        <v>0</v>
      </c>
      <c r="C19" s="49">
        <f t="shared" si="1"/>
        <v>0</v>
      </c>
      <c r="D19" s="31">
        <f>SUM(D20:D24)</f>
        <v>0</v>
      </c>
      <c r="E19" s="50">
        <f t="shared" si="0"/>
        <v>0</v>
      </c>
    </row>
    <row r="20" spans="1:5" ht="18" customHeight="1">
      <c r="A20" s="51" t="s">
        <v>125</v>
      </c>
      <c r="B20" s="31"/>
      <c r="C20" s="49">
        <f t="shared" si="1"/>
        <v>0</v>
      </c>
      <c r="D20" s="31"/>
      <c r="E20" s="50">
        <f t="shared" si="0"/>
        <v>0</v>
      </c>
    </row>
    <row r="21" spans="1:5" ht="18" customHeight="1">
      <c r="A21" s="51" t="s">
        <v>126</v>
      </c>
      <c r="B21" s="31"/>
      <c r="C21" s="49">
        <f t="shared" si="1"/>
        <v>0</v>
      </c>
      <c r="D21" s="31"/>
      <c r="E21" s="50">
        <f t="shared" si="0"/>
        <v>0</v>
      </c>
    </row>
    <row r="22" spans="1:5" ht="18" customHeight="1">
      <c r="A22" s="51" t="s">
        <v>127</v>
      </c>
      <c r="B22" s="31"/>
      <c r="C22" s="49">
        <f t="shared" si="1"/>
        <v>0</v>
      </c>
      <c r="D22" s="31"/>
      <c r="E22" s="50">
        <f t="shared" si="0"/>
        <v>0</v>
      </c>
    </row>
    <row r="23" spans="1:5" ht="35.25" customHeight="1">
      <c r="A23" s="51" t="s">
        <v>130</v>
      </c>
      <c r="B23" s="52"/>
      <c r="C23" s="49">
        <f t="shared" si="1"/>
        <v>0</v>
      </c>
      <c r="D23" s="52"/>
      <c r="E23" s="50">
        <f t="shared" si="0"/>
        <v>0</v>
      </c>
    </row>
    <row r="24" spans="1:5" ht="18" customHeight="1">
      <c r="A24" s="51" t="s">
        <v>131</v>
      </c>
      <c r="B24" s="31"/>
      <c r="C24" s="49">
        <f t="shared" si="1"/>
        <v>0</v>
      </c>
      <c r="D24" s="31"/>
      <c r="E24" s="50">
        <f t="shared" si="0"/>
        <v>0</v>
      </c>
    </row>
    <row r="25" spans="1:5" ht="18" customHeight="1">
      <c r="A25" s="48" t="s">
        <v>134</v>
      </c>
      <c r="B25" s="31">
        <f>SUM(B26)</f>
        <v>0</v>
      </c>
      <c r="C25" s="49">
        <f t="shared" si="1"/>
        <v>0</v>
      </c>
      <c r="D25" s="31">
        <f>SUM(D26)</f>
        <v>0</v>
      </c>
      <c r="E25" s="50">
        <f t="shared" si="0"/>
        <v>0</v>
      </c>
    </row>
    <row r="26" spans="1:5" ht="36" customHeight="1">
      <c r="A26" s="51" t="s">
        <v>130</v>
      </c>
      <c r="B26" s="52"/>
      <c r="C26" s="49">
        <f t="shared" si="1"/>
        <v>0</v>
      </c>
      <c r="D26" s="52"/>
      <c r="E26" s="50">
        <f t="shared" si="0"/>
        <v>0</v>
      </c>
    </row>
    <row r="27" spans="1:5" ht="18" customHeight="1">
      <c r="A27" s="48" t="s">
        <v>135</v>
      </c>
      <c r="B27" s="31">
        <f>SUM(B28:B33)</f>
        <v>452000</v>
      </c>
      <c r="C27" s="49">
        <f t="shared" si="1"/>
        <v>0.7019190170872711</v>
      </c>
      <c r="D27" s="31">
        <f>SUM(D28:D33)</f>
        <v>395448</v>
      </c>
      <c r="E27" s="50">
        <f t="shared" si="0"/>
        <v>0.6569358708069978</v>
      </c>
    </row>
    <row r="28" spans="1:5" ht="18" customHeight="1">
      <c r="A28" s="51" t="s">
        <v>125</v>
      </c>
      <c r="B28" s="31"/>
      <c r="C28" s="49">
        <f t="shared" si="1"/>
        <v>0</v>
      </c>
      <c r="D28" s="31"/>
      <c r="E28" s="50">
        <f t="shared" si="0"/>
        <v>0</v>
      </c>
    </row>
    <row r="29" spans="1:5" ht="18" customHeight="1">
      <c r="A29" s="51" t="s">
        <v>126</v>
      </c>
      <c r="B29" s="31">
        <v>374338</v>
      </c>
      <c r="C29" s="49">
        <f t="shared" si="1"/>
        <v>0.5813162854389711</v>
      </c>
      <c r="D29" s="31">
        <v>336617</v>
      </c>
      <c r="E29" s="50">
        <f t="shared" si="0"/>
        <v>0.5592031873304181</v>
      </c>
    </row>
    <row r="30" spans="1:5" ht="18" customHeight="1">
      <c r="A30" s="51" t="s">
        <v>127</v>
      </c>
      <c r="B30" s="31">
        <v>74629</v>
      </c>
      <c r="C30" s="49">
        <f t="shared" si="1"/>
        <v>0.11589273081019018</v>
      </c>
      <c r="D30" s="31">
        <v>53831</v>
      </c>
      <c r="E30" s="50">
        <f t="shared" si="0"/>
        <v>0.08942646027141747</v>
      </c>
    </row>
    <row r="31" spans="1:5" ht="18" customHeight="1">
      <c r="A31" s="51" t="s">
        <v>128</v>
      </c>
      <c r="B31" s="31"/>
      <c r="C31" s="49">
        <f t="shared" si="1"/>
        <v>0</v>
      </c>
      <c r="D31" s="31"/>
      <c r="E31" s="50">
        <f t="shared" si="0"/>
        <v>0</v>
      </c>
    </row>
    <row r="32" spans="1:5" ht="36" customHeight="1">
      <c r="A32" s="51" t="s">
        <v>130</v>
      </c>
      <c r="B32" s="52"/>
      <c r="C32" s="49">
        <f t="shared" si="1"/>
        <v>0</v>
      </c>
      <c r="D32" s="52">
        <v>5000</v>
      </c>
      <c r="E32" s="50">
        <f t="shared" si="0"/>
        <v>0.008306223205162219</v>
      </c>
    </row>
    <row r="33" spans="1:5" ht="18" customHeight="1">
      <c r="A33" s="51" t="s">
        <v>131</v>
      </c>
      <c r="B33" s="31">
        <v>3033</v>
      </c>
      <c r="C33" s="49">
        <f t="shared" si="1"/>
        <v>0.0047100008381099415</v>
      </c>
      <c r="D33" s="31"/>
      <c r="E33" s="50">
        <f t="shared" si="0"/>
        <v>0</v>
      </c>
    </row>
    <row r="34" spans="1:5" ht="18" customHeight="1">
      <c r="A34" s="45" t="s">
        <v>136</v>
      </c>
      <c r="B34" s="34">
        <f>B35+B42+B46</f>
        <v>0</v>
      </c>
      <c r="C34" s="46">
        <f t="shared" si="1"/>
        <v>0</v>
      </c>
      <c r="D34" s="34">
        <f>D35+D42+D46</f>
        <v>0</v>
      </c>
      <c r="E34" s="47">
        <f t="shared" si="0"/>
        <v>0</v>
      </c>
    </row>
    <row r="35" spans="1:5" ht="18" customHeight="1">
      <c r="A35" s="48" t="s">
        <v>137</v>
      </c>
      <c r="B35" s="31">
        <f>SUM(B36:B41)</f>
        <v>0</v>
      </c>
      <c r="C35" s="49">
        <f t="shared" si="1"/>
        <v>0</v>
      </c>
      <c r="D35" s="31">
        <f>SUM(D36:D41)</f>
        <v>0</v>
      </c>
      <c r="E35" s="50">
        <f t="shared" si="0"/>
        <v>0</v>
      </c>
    </row>
    <row r="36" spans="1:5" ht="18" customHeight="1">
      <c r="A36" s="51" t="s">
        <v>125</v>
      </c>
      <c r="B36" s="31"/>
      <c r="C36" s="49">
        <f t="shared" si="1"/>
        <v>0</v>
      </c>
      <c r="D36" s="31"/>
      <c r="E36" s="50">
        <f t="shared" si="0"/>
        <v>0</v>
      </c>
    </row>
    <row r="37" spans="1:5" ht="18" customHeight="1">
      <c r="A37" s="51" t="s">
        <v>126</v>
      </c>
      <c r="B37" s="31"/>
      <c r="C37" s="49">
        <f t="shared" si="1"/>
        <v>0</v>
      </c>
      <c r="D37" s="31"/>
      <c r="E37" s="50">
        <f t="shared" si="0"/>
        <v>0</v>
      </c>
    </row>
    <row r="38" spans="1:5" ht="18" customHeight="1">
      <c r="A38" s="51" t="s">
        <v>127</v>
      </c>
      <c r="B38" s="31"/>
      <c r="C38" s="49">
        <f t="shared" si="1"/>
        <v>0</v>
      </c>
      <c r="D38" s="31"/>
      <c r="E38" s="50">
        <f t="shared" si="0"/>
        <v>0</v>
      </c>
    </row>
    <row r="39" spans="1:5" ht="18" customHeight="1">
      <c r="A39" s="51" t="s">
        <v>128</v>
      </c>
      <c r="B39" s="31"/>
      <c r="C39" s="49">
        <f t="shared" si="1"/>
        <v>0</v>
      </c>
      <c r="D39" s="31"/>
      <c r="E39" s="50">
        <f t="shared" si="0"/>
        <v>0</v>
      </c>
    </row>
    <row r="40" spans="1:5" ht="36.75" customHeight="1">
      <c r="A40" s="51" t="s">
        <v>130</v>
      </c>
      <c r="B40" s="52"/>
      <c r="C40" s="49">
        <f t="shared" si="1"/>
        <v>0</v>
      </c>
      <c r="D40" s="52"/>
      <c r="E40" s="50">
        <f t="shared" si="0"/>
        <v>0</v>
      </c>
    </row>
    <row r="41" spans="1:5" ht="18" customHeight="1">
      <c r="A41" s="51" t="s">
        <v>131</v>
      </c>
      <c r="B41" s="31"/>
      <c r="C41" s="49">
        <f t="shared" si="1"/>
        <v>0</v>
      </c>
      <c r="D41" s="31"/>
      <c r="E41" s="50">
        <f t="shared" si="0"/>
        <v>0</v>
      </c>
    </row>
    <row r="42" spans="1:5" ht="18" customHeight="1">
      <c r="A42" s="48" t="s">
        <v>138</v>
      </c>
      <c r="B42" s="31">
        <f>SUM(B43:B45)</f>
        <v>0</v>
      </c>
      <c r="C42" s="49">
        <f t="shared" si="1"/>
        <v>0</v>
      </c>
      <c r="D42" s="31">
        <f>SUM(D43:D45)</f>
        <v>0</v>
      </c>
      <c r="E42" s="50">
        <f t="shared" si="0"/>
        <v>0</v>
      </c>
    </row>
    <row r="43" spans="1:5" ht="18" customHeight="1">
      <c r="A43" s="51" t="s">
        <v>125</v>
      </c>
      <c r="B43" s="31"/>
      <c r="C43" s="49">
        <f t="shared" si="1"/>
        <v>0</v>
      </c>
      <c r="D43" s="31"/>
      <c r="E43" s="50">
        <f t="shared" si="0"/>
        <v>0</v>
      </c>
    </row>
    <row r="44" spans="1:5" ht="18" customHeight="1">
      <c r="A44" s="51" t="s">
        <v>126</v>
      </c>
      <c r="B44" s="31"/>
      <c r="C44" s="49">
        <f t="shared" si="1"/>
        <v>0</v>
      </c>
      <c r="D44" s="31"/>
      <c r="E44" s="50">
        <f t="shared" si="0"/>
        <v>0</v>
      </c>
    </row>
    <row r="45" spans="1:5" ht="18" customHeight="1">
      <c r="A45" s="51" t="s">
        <v>131</v>
      </c>
      <c r="B45" s="31"/>
      <c r="C45" s="49">
        <f t="shared" si="1"/>
        <v>0</v>
      </c>
      <c r="D45" s="31"/>
      <c r="E45" s="50">
        <f t="shared" si="0"/>
        <v>0</v>
      </c>
    </row>
    <row r="46" spans="1:5" ht="18" customHeight="1">
      <c r="A46" s="48" t="s">
        <v>139</v>
      </c>
      <c r="B46" s="31">
        <f>SUM(B47:B53)</f>
        <v>0</v>
      </c>
      <c r="C46" s="49">
        <f t="shared" si="1"/>
        <v>0</v>
      </c>
      <c r="D46" s="31">
        <f>SUM(D47:D53)</f>
        <v>0</v>
      </c>
      <c r="E46" s="50">
        <f t="shared" si="0"/>
        <v>0</v>
      </c>
    </row>
    <row r="47" spans="1:5" ht="18" customHeight="1">
      <c r="A47" s="51" t="s">
        <v>125</v>
      </c>
      <c r="B47" s="31"/>
      <c r="C47" s="49">
        <f t="shared" si="1"/>
        <v>0</v>
      </c>
      <c r="D47" s="31"/>
      <c r="E47" s="50">
        <f t="shared" si="0"/>
        <v>0</v>
      </c>
    </row>
    <row r="48" spans="1:5" ht="18" customHeight="1">
      <c r="A48" s="51" t="s">
        <v>126</v>
      </c>
      <c r="B48" s="31"/>
      <c r="C48" s="49">
        <f t="shared" si="1"/>
        <v>0</v>
      </c>
      <c r="D48" s="31"/>
      <c r="E48" s="50">
        <f t="shared" si="0"/>
        <v>0</v>
      </c>
    </row>
    <row r="49" spans="1:5" ht="18" customHeight="1">
      <c r="A49" s="51" t="s">
        <v>127</v>
      </c>
      <c r="B49" s="31"/>
      <c r="C49" s="49">
        <f t="shared" si="1"/>
        <v>0</v>
      </c>
      <c r="D49" s="31"/>
      <c r="E49" s="50">
        <f t="shared" si="0"/>
        <v>0</v>
      </c>
    </row>
    <row r="50" spans="1:5" ht="18" customHeight="1">
      <c r="A50" s="51" t="s">
        <v>128</v>
      </c>
      <c r="B50" s="31"/>
      <c r="C50" s="49">
        <f t="shared" si="1"/>
        <v>0</v>
      </c>
      <c r="D50" s="31"/>
      <c r="E50" s="50">
        <f t="shared" si="0"/>
        <v>0</v>
      </c>
    </row>
    <row r="51" spans="1:5" ht="18" customHeight="1">
      <c r="A51" s="51" t="s">
        <v>129</v>
      </c>
      <c r="B51" s="31"/>
      <c r="C51" s="49">
        <f t="shared" si="1"/>
        <v>0</v>
      </c>
      <c r="D51" s="31"/>
      <c r="E51" s="50">
        <f t="shared" si="0"/>
        <v>0</v>
      </c>
    </row>
    <row r="52" spans="1:5" ht="37.5" customHeight="1">
      <c r="A52" s="51" t="s">
        <v>130</v>
      </c>
      <c r="B52" s="52"/>
      <c r="C52" s="49">
        <f t="shared" si="1"/>
        <v>0</v>
      </c>
      <c r="D52" s="52"/>
      <c r="E52" s="50">
        <f t="shared" si="0"/>
        <v>0</v>
      </c>
    </row>
    <row r="53" spans="1:5" ht="18" customHeight="1">
      <c r="A53" s="51" t="s">
        <v>131</v>
      </c>
      <c r="B53" s="31"/>
      <c r="C53" s="49">
        <f t="shared" si="1"/>
        <v>0</v>
      </c>
      <c r="D53" s="31"/>
      <c r="E53" s="50">
        <f t="shared" si="0"/>
        <v>0</v>
      </c>
    </row>
    <row r="54" spans="1:5" ht="18" customHeight="1">
      <c r="A54" s="19" t="s">
        <v>140</v>
      </c>
      <c r="B54" s="34">
        <f>B55+B57</f>
        <v>1996737</v>
      </c>
      <c r="C54" s="46">
        <f t="shared" si="1"/>
        <v>3.100769186773864</v>
      </c>
      <c r="D54" s="34">
        <f>D55+D57</f>
        <v>2795555</v>
      </c>
      <c r="E54" s="47">
        <f t="shared" si="0"/>
        <v>4.644100762461453</v>
      </c>
    </row>
    <row r="55" spans="1:5" ht="18" customHeight="1">
      <c r="A55" s="48" t="s">
        <v>141</v>
      </c>
      <c r="B55" s="31">
        <f>SUM(B56)</f>
        <v>1996737</v>
      </c>
      <c r="C55" s="49">
        <f>SUM(C56)</f>
        <v>3.100769186773864</v>
      </c>
      <c r="D55" s="31">
        <f>SUM(D56)</f>
        <v>2795555</v>
      </c>
      <c r="E55" s="50">
        <f t="shared" si="0"/>
        <v>4.644100762461453</v>
      </c>
    </row>
    <row r="56" spans="1:5" ht="18" customHeight="1">
      <c r="A56" s="51" t="s">
        <v>142</v>
      </c>
      <c r="B56" s="31">
        <v>1996737</v>
      </c>
      <c r="C56" s="49">
        <f>B56/$B$68*100</f>
        <v>3.100769186773864</v>
      </c>
      <c r="D56" s="31">
        <v>2795555</v>
      </c>
      <c r="E56" s="50">
        <f t="shared" si="0"/>
        <v>4.644100762461453</v>
      </c>
    </row>
    <row r="57" spans="1:5" ht="18" customHeight="1">
      <c r="A57" s="48" t="s">
        <v>143</v>
      </c>
      <c r="B57" s="31">
        <f>SUM(B58)</f>
        <v>0</v>
      </c>
      <c r="C57" s="49">
        <f>SUM(C58)</f>
        <v>0</v>
      </c>
      <c r="D57" s="31">
        <f>SUM(D58)</f>
        <v>0</v>
      </c>
      <c r="E57" s="50">
        <f t="shared" si="0"/>
        <v>0</v>
      </c>
    </row>
    <row r="58" spans="1:5" ht="18" customHeight="1">
      <c r="A58" s="51" t="s">
        <v>142</v>
      </c>
      <c r="B58" s="31"/>
      <c r="C58" s="49">
        <f>B58/$B$68*100</f>
        <v>0</v>
      </c>
      <c r="D58" s="31"/>
      <c r="E58" s="50">
        <f t="shared" si="0"/>
        <v>0</v>
      </c>
    </row>
    <row r="59" spans="1:5" ht="18" customHeight="1">
      <c r="A59" s="54" t="s">
        <v>144</v>
      </c>
      <c r="B59" s="34">
        <f>SUM(B60)</f>
        <v>12121044</v>
      </c>
      <c r="C59" s="46">
        <f>B59/$B$68*100</f>
        <v>18.822989580866295</v>
      </c>
      <c r="D59" s="34">
        <f>SUM(D60)</f>
        <v>11738124</v>
      </c>
      <c r="E59" s="47">
        <f t="shared" si="0"/>
        <v>19.49989559077431</v>
      </c>
    </row>
    <row r="60" spans="1:5" ht="18" customHeight="1">
      <c r="A60" s="48" t="s">
        <v>145</v>
      </c>
      <c r="B60" s="31">
        <f>SUM(B61:B67)</f>
        <v>12121044</v>
      </c>
      <c r="C60" s="49">
        <f>SUM(C61:C67)</f>
        <v>18.822989580866295</v>
      </c>
      <c r="D60" s="31">
        <f>SUM(D61:D67)</f>
        <v>11738124</v>
      </c>
      <c r="E60" s="50">
        <f t="shared" si="0"/>
        <v>19.49989559077431</v>
      </c>
    </row>
    <row r="61" spans="1:5" ht="18" customHeight="1">
      <c r="A61" s="51" t="s">
        <v>125</v>
      </c>
      <c r="B61" s="31">
        <v>11046209</v>
      </c>
      <c r="C61" s="49">
        <f aca="true" t="shared" si="2" ref="C61:C68">B61/$B$68*100</f>
        <v>17.15385876951453</v>
      </c>
      <c r="D61" s="31">
        <v>10710000</v>
      </c>
      <c r="E61" s="50">
        <f t="shared" si="0"/>
        <v>17.79193010545747</v>
      </c>
    </row>
    <row r="62" spans="1:5" ht="18" customHeight="1">
      <c r="A62" s="51" t="s">
        <v>126</v>
      </c>
      <c r="B62" s="31">
        <v>1036368</v>
      </c>
      <c r="C62" s="49">
        <f t="shared" si="2"/>
        <v>1.6093947077449138</v>
      </c>
      <c r="D62" s="31">
        <v>986919</v>
      </c>
      <c r="E62" s="50">
        <f t="shared" si="0"/>
        <v>1.6395138998830983</v>
      </c>
    </row>
    <row r="63" spans="1:5" ht="18" customHeight="1">
      <c r="A63" s="51" t="s">
        <v>127</v>
      </c>
      <c r="B63" s="31">
        <v>34775</v>
      </c>
      <c r="C63" s="49">
        <f t="shared" si="2"/>
        <v>0.05400272968851738</v>
      </c>
      <c r="D63" s="31">
        <v>38963</v>
      </c>
      <c r="E63" s="50">
        <f t="shared" si="0"/>
        <v>0.0647270749485471</v>
      </c>
    </row>
    <row r="64" spans="1:5" ht="18" customHeight="1">
      <c r="A64" s="51" t="s">
        <v>128</v>
      </c>
      <c r="B64" s="31"/>
      <c r="C64" s="49">
        <f t="shared" si="2"/>
        <v>0</v>
      </c>
      <c r="D64" s="31"/>
      <c r="E64" s="50">
        <f t="shared" si="0"/>
        <v>0</v>
      </c>
    </row>
    <row r="65" spans="1:5" ht="18" customHeight="1">
      <c r="A65" s="51" t="s">
        <v>129</v>
      </c>
      <c r="B65" s="31"/>
      <c r="C65" s="49">
        <f t="shared" si="2"/>
        <v>0</v>
      </c>
      <c r="D65" s="31"/>
      <c r="E65" s="50">
        <f t="shared" si="0"/>
        <v>0</v>
      </c>
    </row>
    <row r="66" spans="1:5" ht="35.25" customHeight="1">
      <c r="A66" s="51" t="s">
        <v>130</v>
      </c>
      <c r="B66" s="52">
        <v>1000</v>
      </c>
      <c r="C66" s="53">
        <f t="shared" si="2"/>
        <v>0.0015529181793966175</v>
      </c>
      <c r="D66" s="52">
        <v>1000</v>
      </c>
      <c r="E66" s="50">
        <f t="shared" si="0"/>
        <v>0.0016612446410324436</v>
      </c>
    </row>
    <row r="67" spans="1:5" ht="18" customHeight="1">
      <c r="A67" s="51" t="s">
        <v>131</v>
      </c>
      <c r="B67" s="31">
        <v>2692</v>
      </c>
      <c r="C67" s="49">
        <f t="shared" si="2"/>
        <v>0.004180455738935695</v>
      </c>
      <c r="D67" s="31">
        <v>1242</v>
      </c>
      <c r="E67" s="50">
        <f t="shared" si="0"/>
        <v>0.002063265844162295</v>
      </c>
    </row>
    <row r="68" spans="1:5" ht="18" customHeight="1" thickBot="1">
      <c r="A68" s="55" t="s">
        <v>146</v>
      </c>
      <c r="B68" s="38">
        <f>B4+B34+B54+B59</f>
        <v>64394893</v>
      </c>
      <c r="C68" s="56">
        <f t="shared" si="2"/>
        <v>100</v>
      </c>
      <c r="D68" s="38">
        <f>D4+D34+D54+D59</f>
        <v>60195830</v>
      </c>
      <c r="E68" s="57">
        <f t="shared" si="0"/>
        <v>100</v>
      </c>
    </row>
    <row r="69" spans="1:5" s="25" customFormat="1" ht="18" customHeight="1">
      <c r="A69" s="75"/>
      <c r="B69" s="75"/>
      <c r="C69" s="75"/>
      <c r="D69" s="75"/>
      <c r="E69" s="75"/>
    </row>
    <row r="70" spans="1:5" s="25" customFormat="1" ht="18" customHeight="1">
      <c r="A70" s="75"/>
      <c r="B70" s="75"/>
      <c r="C70" s="75"/>
      <c r="D70" s="75"/>
      <c r="E70" s="75"/>
    </row>
    <row r="71" spans="1:5" ht="30" customHeight="1">
      <c r="A71" s="41"/>
      <c r="B71" s="41"/>
      <c r="C71" s="41"/>
      <c r="D71" s="42"/>
      <c r="E71" s="43"/>
    </row>
    <row r="72" spans="1:4" ht="19.5" customHeight="1">
      <c r="A72" s="24"/>
      <c r="B72" s="24"/>
      <c r="C72" s="24"/>
      <c r="D72" s="44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4">
    <mergeCell ref="A1:E1"/>
    <mergeCell ref="A69:E69"/>
    <mergeCell ref="A70:E70"/>
    <mergeCell ref="A2:C2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6">
      <selection activeCell="B18" sqref="B18"/>
    </sheetView>
  </sheetViews>
  <sheetFormatPr defaultColWidth="9.00390625" defaultRowHeight="16.5"/>
  <cols>
    <col min="1" max="1" width="46.625" style="2" customWidth="1"/>
    <col min="2" max="3" width="18.625" style="2" customWidth="1"/>
    <col min="4" max="16384" width="8.875" style="2" customWidth="1"/>
  </cols>
  <sheetData>
    <row r="1" spans="1:3" ht="24.75" customHeight="1">
      <c r="A1" s="72" t="s">
        <v>66</v>
      </c>
      <c r="B1" s="73"/>
      <c r="C1" s="74"/>
    </row>
    <row r="2" spans="1:3" ht="30" customHeight="1" thickBot="1">
      <c r="A2" s="3" t="s">
        <v>147</v>
      </c>
      <c r="B2" s="3"/>
      <c r="C2" s="58" t="s">
        <v>11</v>
      </c>
    </row>
    <row r="3" spans="1:3" s="9" customFormat="1" ht="30" customHeight="1">
      <c r="A3" s="5" t="s">
        <v>69</v>
      </c>
      <c r="B3" s="6" t="s">
        <v>186</v>
      </c>
      <c r="C3" s="6" t="s">
        <v>183</v>
      </c>
    </row>
    <row r="4" spans="1:3" ht="30" customHeight="1">
      <c r="A4" s="19" t="s">
        <v>148</v>
      </c>
      <c r="B4" s="31"/>
      <c r="C4" s="31"/>
    </row>
    <row r="5" spans="1:3" ht="30" customHeight="1">
      <c r="A5" s="13" t="s">
        <v>149</v>
      </c>
      <c r="B5" s="31">
        <v>50876</v>
      </c>
      <c r="C5" s="31">
        <v>584780</v>
      </c>
    </row>
    <row r="6" spans="1:3" ht="30" customHeight="1">
      <c r="A6" s="13" t="s">
        <v>150</v>
      </c>
      <c r="B6" s="31">
        <f>SUM(B7:B8)</f>
        <v>969601</v>
      </c>
      <c r="C6" s="31">
        <f>SUM(C7:C8)</f>
        <v>464232</v>
      </c>
    </row>
    <row r="7" spans="1:3" ht="30" customHeight="1">
      <c r="A7" s="16" t="s">
        <v>151</v>
      </c>
      <c r="B7" s="31"/>
      <c r="C7" s="31">
        <v>2000</v>
      </c>
    </row>
    <row r="8" spans="1:3" ht="30" customHeight="1">
      <c r="A8" s="16" t="s">
        <v>152</v>
      </c>
      <c r="B8" s="31">
        <v>969601</v>
      </c>
      <c r="C8" s="31">
        <v>462232</v>
      </c>
    </row>
    <row r="9" spans="1:3" ht="30" customHeight="1">
      <c r="A9" s="59" t="s">
        <v>153</v>
      </c>
      <c r="B9" s="34">
        <f>B5+B6</f>
        <v>1020477</v>
      </c>
      <c r="C9" s="34">
        <f>C5+C6</f>
        <v>1049012</v>
      </c>
    </row>
    <row r="10" spans="1:3" ht="30" customHeight="1">
      <c r="A10" s="19" t="s">
        <v>154</v>
      </c>
      <c r="B10" s="31"/>
      <c r="C10" s="31"/>
    </row>
    <row r="11" spans="1:3" ht="30" customHeight="1">
      <c r="A11" s="13" t="s">
        <v>155</v>
      </c>
      <c r="B11" s="31"/>
      <c r="C11" s="31"/>
    </row>
    <row r="12" spans="1:3" ht="30" customHeight="1">
      <c r="A12" s="13" t="s">
        <v>156</v>
      </c>
      <c r="B12" s="31"/>
      <c r="C12" s="31"/>
    </row>
    <row r="13" spans="1:3" ht="30" customHeight="1">
      <c r="A13" s="13" t="s">
        <v>157</v>
      </c>
      <c r="B13" s="31"/>
      <c r="C13" s="31"/>
    </row>
    <row r="14" spans="1:3" ht="30" customHeight="1">
      <c r="A14" s="13" t="s">
        <v>158</v>
      </c>
      <c r="B14" s="31">
        <v>-124080</v>
      </c>
      <c r="C14" s="31">
        <v>52060</v>
      </c>
    </row>
    <row r="15" spans="1:3" ht="30" customHeight="1">
      <c r="A15" s="59" t="s">
        <v>159</v>
      </c>
      <c r="B15" s="34">
        <f>SUM(B11:B14)</f>
        <v>-124080</v>
      </c>
      <c r="C15" s="34">
        <f>SUM(C11:C14)</f>
        <v>52060</v>
      </c>
    </row>
    <row r="16" spans="1:3" ht="30" customHeight="1">
      <c r="A16" s="19" t="s">
        <v>160</v>
      </c>
      <c r="B16" s="34">
        <f>B9+B15</f>
        <v>896397</v>
      </c>
      <c r="C16" s="34">
        <f>C9+C15</f>
        <v>1101072</v>
      </c>
    </row>
    <row r="17" spans="1:3" ht="30" customHeight="1">
      <c r="A17" s="19" t="s">
        <v>161</v>
      </c>
      <c r="B17" s="34">
        <v>4092536</v>
      </c>
      <c r="C17" s="34">
        <v>2991464</v>
      </c>
    </row>
    <row r="18" spans="1:3" ht="30" customHeight="1">
      <c r="A18" s="19" t="s">
        <v>162</v>
      </c>
      <c r="B18" s="34">
        <f>B16+B17</f>
        <v>4988933</v>
      </c>
      <c r="C18" s="34">
        <f>C16+C17</f>
        <v>4092536</v>
      </c>
    </row>
    <row r="19" spans="1:3" ht="30" customHeight="1" thickBot="1">
      <c r="A19" s="37"/>
      <c r="B19" s="38"/>
      <c r="C19" s="38"/>
    </row>
    <row r="20" spans="1:5" ht="30" customHeight="1">
      <c r="A20" s="75"/>
      <c r="B20" s="75"/>
      <c r="C20" s="75"/>
      <c r="D20" s="75"/>
      <c r="E20" s="75"/>
    </row>
    <row r="21" spans="1:5" ht="30" customHeight="1">
      <c r="A21" s="75"/>
      <c r="B21" s="75"/>
      <c r="C21" s="75"/>
      <c r="D21" s="75"/>
      <c r="E21" s="75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3">
    <mergeCell ref="A21:E21"/>
    <mergeCell ref="A1:C1"/>
    <mergeCell ref="A20:E20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27" sqref="A27:E27"/>
    </sheetView>
  </sheetViews>
  <sheetFormatPr defaultColWidth="9.00390625" defaultRowHeight="16.5"/>
  <cols>
    <col min="1" max="1" width="24.25390625" style="2" customWidth="1"/>
    <col min="2" max="2" width="18.625" style="2" customWidth="1"/>
    <col min="3" max="3" width="9.625" style="2" customWidth="1"/>
    <col min="4" max="4" width="18.625" style="2" customWidth="1"/>
    <col min="5" max="5" width="9.625" style="2" customWidth="1"/>
    <col min="6" max="16384" width="8.875" style="2" customWidth="1"/>
  </cols>
  <sheetData>
    <row r="1" spans="1:5" ht="24.75" customHeight="1">
      <c r="A1" s="72" t="s">
        <v>66</v>
      </c>
      <c r="B1" s="73"/>
      <c r="C1" s="73"/>
      <c r="D1" s="74"/>
      <c r="E1" s="74"/>
    </row>
    <row r="2" spans="1:5" ht="30" customHeight="1" thickBot="1">
      <c r="A2" s="78" t="s">
        <v>163</v>
      </c>
      <c r="B2" s="78"/>
      <c r="C2" s="78"/>
      <c r="D2" s="3"/>
      <c r="E2" s="27" t="s">
        <v>68</v>
      </c>
    </row>
    <row r="3" spans="1:5" s="9" customFormat="1" ht="33">
      <c r="A3" s="5" t="s">
        <v>69</v>
      </c>
      <c r="B3" s="6" t="s">
        <v>186</v>
      </c>
      <c r="C3" s="60" t="s">
        <v>164</v>
      </c>
      <c r="D3" s="6" t="s">
        <v>183</v>
      </c>
      <c r="E3" s="8" t="s">
        <v>164</v>
      </c>
    </row>
    <row r="4" spans="1:5" s="9" customFormat="1" ht="24.75" customHeight="1">
      <c r="A4" s="61" t="s">
        <v>165</v>
      </c>
      <c r="B4" s="34">
        <f>SUM(B5+B10+B12)</f>
        <v>4988933</v>
      </c>
      <c r="C4" s="62">
        <f>B4/$B$14*100</f>
        <v>100</v>
      </c>
      <c r="D4" s="34">
        <f>SUM(D5+D10+D12)</f>
        <v>4092536</v>
      </c>
      <c r="E4" s="63">
        <f aca="true" t="shared" si="0" ref="E4:E23">D4/$D$14*100</f>
        <v>100</v>
      </c>
    </row>
    <row r="5" spans="1:5" ht="24.75" customHeight="1">
      <c r="A5" s="19" t="s">
        <v>166</v>
      </c>
      <c r="B5" s="34">
        <f>SUM(B6:B9)</f>
        <v>4988933</v>
      </c>
      <c r="C5" s="62">
        <f>B5/$B$14*100</f>
        <v>100</v>
      </c>
      <c r="D5" s="34">
        <f>SUM(D6:D9)</f>
        <v>4092536</v>
      </c>
      <c r="E5" s="63">
        <f t="shared" si="0"/>
        <v>100</v>
      </c>
    </row>
    <row r="6" spans="1:5" ht="24.75" customHeight="1">
      <c r="A6" s="16" t="s">
        <v>167</v>
      </c>
      <c r="B6" s="31">
        <v>4988933</v>
      </c>
      <c r="C6" s="64">
        <f aca="true" t="shared" si="1" ref="C6:C23">B6/$B$14*100</f>
        <v>100</v>
      </c>
      <c r="D6" s="31">
        <v>4092536</v>
      </c>
      <c r="E6" s="65">
        <f t="shared" si="0"/>
        <v>100</v>
      </c>
    </row>
    <row r="7" spans="1:5" ht="24.75" customHeight="1">
      <c r="A7" s="16" t="s">
        <v>168</v>
      </c>
      <c r="B7" s="31"/>
      <c r="C7" s="64">
        <f t="shared" si="1"/>
        <v>0</v>
      </c>
      <c r="D7" s="31"/>
      <c r="E7" s="65">
        <f t="shared" si="0"/>
        <v>0</v>
      </c>
    </row>
    <row r="8" spans="1:5" ht="24.75" customHeight="1">
      <c r="A8" s="16" t="s">
        <v>182</v>
      </c>
      <c r="B8" s="31"/>
      <c r="C8" s="64">
        <f t="shared" si="1"/>
        <v>0</v>
      </c>
      <c r="D8" s="31"/>
      <c r="E8" s="65">
        <f t="shared" si="0"/>
        <v>0</v>
      </c>
    </row>
    <row r="9" spans="1:5" ht="24.75" customHeight="1">
      <c r="A9" s="16" t="s">
        <v>169</v>
      </c>
      <c r="B9" s="31"/>
      <c r="C9" s="64">
        <f t="shared" si="1"/>
        <v>0</v>
      </c>
      <c r="D9" s="31"/>
      <c r="E9" s="65">
        <f t="shared" si="0"/>
        <v>0</v>
      </c>
    </row>
    <row r="10" spans="1:5" ht="24.75" customHeight="1">
      <c r="A10" s="19" t="s">
        <v>170</v>
      </c>
      <c r="B10" s="34">
        <f>B11</f>
        <v>0</v>
      </c>
      <c r="C10" s="62">
        <f t="shared" si="1"/>
        <v>0</v>
      </c>
      <c r="D10" s="34">
        <f>D11</f>
        <v>0</v>
      </c>
      <c r="E10" s="63">
        <f t="shared" si="0"/>
        <v>0</v>
      </c>
    </row>
    <row r="11" spans="1:5" ht="24.75" customHeight="1">
      <c r="A11" s="16" t="s">
        <v>171</v>
      </c>
      <c r="B11" s="31"/>
      <c r="C11" s="64">
        <f t="shared" si="1"/>
        <v>0</v>
      </c>
      <c r="D11" s="31"/>
      <c r="E11" s="65">
        <f t="shared" si="0"/>
        <v>0</v>
      </c>
    </row>
    <row r="12" spans="1:5" ht="24.75" customHeight="1">
      <c r="A12" s="19" t="s">
        <v>172</v>
      </c>
      <c r="B12" s="34">
        <f>SUM(B13)</f>
        <v>0</v>
      </c>
      <c r="C12" s="62">
        <f t="shared" si="1"/>
        <v>0</v>
      </c>
      <c r="D12" s="34">
        <f>SUM(D13)</f>
        <v>0</v>
      </c>
      <c r="E12" s="63">
        <f t="shared" si="0"/>
        <v>0</v>
      </c>
    </row>
    <row r="13" spans="1:5" ht="24.75" customHeight="1">
      <c r="A13" s="16" t="s">
        <v>173</v>
      </c>
      <c r="B13" s="31"/>
      <c r="C13" s="64">
        <f t="shared" si="1"/>
        <v>0</v>
      </c>
      <c r="D13" s="31"/>
      <c r="E13" s="65">
        <f t="shared" si="0"/>
        <v>0</v>
      </c>
    </row>
    <row r="14" spans="1:5" ht="24.75" customHeight="1">
      <c r="A14" s="66" t="s">
        <v>120</v>
      </c>
      <c r="B14" s="34">
        <f>B5+B10+B12</f>
        <v>4988933</v>
      </c>
      <c r="C14" s="62">
        <f t="shared" si="1"/>
        <v>100</v>
      </c>
      <c r="D14" s="34">
        <f>D5+D10+D12</f>
        <v>4092536</v>
      </c>
      <c r="E14" s="63">
        <f t="shared" si="0"/>
        <v>100</v>
      </c>
    </row>
    <row r="15" spans="1:5" ht="24.75" customHeight="1">
      <c r="A15" s="66" t="s">
        <v>174</v>
      </c>
      <c r="B15" s="34">
        <f>B16+B19</f>
        <v>3067445</v>
      </c>
      <c r="C15" s="62">
        <f t="shared" si="1"/>
        <v>61.48499087881116</v>
      </c>
      <c r="D15" s="34">
        <f>D16+D19</f>
        <v>2221924</v>
      </c>
      <c r="E15" s="63">
        <f t="shared" si="0"/>
        <v>54.29210641030403</v>
      </c>
    </row>
    <row r="16" spans="1:5" ht="24.75" customHeight="1">
      <c r="A16" s="19" t="s">
        <v>175</v>
      </c>
      <c r="B16" s="34">
        <f>SUM(B17:B18)</f>
        <v>2902585</v>
      </c>
      <c r="C16" s="62">
        <f t="shared" si="1"/>
        <v>58.18047666705486</v>
      </c>
      <c r="D16" s="34">
        <f>SUM(D17:D18)</f>
        <v>1932984</v>
      </c>
      <c r="E16" s="63">
        <f t="shared" si="0"/>
        <v>47.2319363836995</v>
      </c>
    </row>
    <row r="17" spans="1:5" ht="24.75" customHeight="1">
      <c r="A17" s="16" t="s">
        <v>176</v>
      </c>
      <c r="B17" s="31">
        <v>2843885</v>
      </c>
      <c r="C17" s="64">
        <f t="shared" si="1"/>
        <v>57.0038723711062</v>
      </c>
      <c r="D17" s="31">
        <v>1932984</v>
      </c>
      <c r="E17" s="65">
        <f t="shared" si="0"/>
        <v>47.2319363836995</v>
      </c>
    </row>
    <row r="18" spans="1:5" ht="24.75" customHeight="1">
      <c r="A18" s="16" t="s">
        <v>177</v>
      </c>
      <c r="B18" s="31">
        <v>58700</v>
      </c>
      <c r="C18" s="64">
        <f t="shared" si="1"/>
        <v>1.1766042959486527</v>
      </c>
      <c r="D18" s="31"/>
      <c r="E18" s="65">
        <f t="shared" si="0"/>
        <v>0</v>
      </c>
    </row>
    <row r="19" spans="1:5" ht="24.75" customHeight="1">
      <c r="A19" s="19" t="s">
        <v>178</v>
      </c>
      <c r="B19" s="34">
        <f>SUM(B20:B20)</f>
        <v>164860</v>
      </c>
      <c r="C19" s="62">
        <f t="shared" si="1"/>
        <v>3.3045142117563016</v>
      </c>
      <c r="D19" s="34">
        <f>SUM(D20:D20)</f>
        <v>288940</v>
      </c>
      <c r="E19" s="63">
        <f t="shared" si="0"/>
        <v>7.060170026604531</v>
      </c>
    </row>
    <row r="20" spans="1:5" ht="24.75" customHeight="1">
      <c r="A20" s="16" t="s">
        <v>179</v>
      </c>
      <c r="B20" s="31">
        <v>164860</v>
      </c>
      <c r="C20" s="64">
        <f t="shared" si="1"/>
        <v>3.3045142117563016</v>
      </c>
      <c r="D20" s="31">
        <v>288940</v>
      </c>
      <c r="E20" s="65">
        <f t="shared" si="0"/>
        <v>7.060170026604531</v>
      </c>
    </row>
    <row r="21" spans="1:5" ht="24.75" customHeight="1">
      <c r="A21" s="66" t="s">
        <v>180</v>
      </c>
      <c r="B21" s="34">
        <f>SUM(B22)</f>
        <v>1921488</v>
      </c>
      <c r="C21" s="62">
        <f t="shared" si="1"/>
        <v>38.51500912118884</v>
      </c>
      <c r="D21" s="34">
        <f>SUM(D22)</f>
        <v>1870612</v>
      </c>
      <c r="E21" s="63">
        <f t="shared" si="0"/>
        <v>45.70789358969598</v>
      </c>
    </row>
    <row r="22" spans="1:5" ht="24.75" customHeight="1">
      <c r="A22" s="16" t="s">
        <v>181</v>
      </c>
      <c r="B22" s="31">
        <v>1921488</v>
      </c>
      <c r="C22" s="64">
        <f t="shared" si="1"/>
        <v>38.51500912118884</v>
      </c>
      <c r="D22" s="31">
        <v>1870612</v>
      </c>
      <c r="E22" s="65">
        <f t="shared" si="0"/>
        <v>45.70789358969598</v>
      </c>
    </row>
    <row r="23" spans="1:5" ht="24.75" customHeight="1">
      <c r="A23" s="66" t="s">
        <v>120</v>
      </c>
      <c r="B23" s="34">
        <f>B15+B21</f>
        <v>4988933</v>
      </c>
      <c r="C23" s="62">
        <f t="shared" si="1"/>
        <v>100</v>
      </c>
      <c r="D23" s="34">
        <f>D15+D21</f>
        <v>4092536</v>
      </c>
      <c r="E23" s="63">
        <f t="shared" si="0"/>
        <v>100</v>
      </c>
    </row>
    <row r="24" spans="1:5" ht="24.75" customHeight="1" thickBot="1">
      <c r="A24" s="67"/>
      <c r="B24" s="38"/>
      <c r="C24" s="68"/>
      <c r="D24" s="38"/>
      <c r="E24" s="69"/>
    </row>
    <row r="25" spans="1:5" ht="24.75" customHeight="1">
      <c r="A25" s="77" t="s">
        <v>187</v>
      </c>
      <c r="B25" s="77"/>
      <c r="C25" s="77"/>
      <c r="D25" s="77"/>
      <c r="E25" s="77"/>
    </row>
    <row r="26" spans="1:5" ht="24.75" customHeight="1">
      <c r="A26" s="75" t="s">
        <v>184</v>
      </c>
      <c r="B26" s="75"/>
      <c r="C26" s="75"/>
      <c r="D26" s="75"/>
      <c r="E26" s="75"/>
    </row>
    <row r="27" spans="1:5" ht="24.75" customHeight="1">
      <c r="A27" s="75"/>
      <c r="B27" s="75"/>
      <c r="C27" s="75"/>
      <c r="D27" s="75"/>
      <c r="E27" s="75"/>
    </row>
    <row r="28" spans="1:5" ht="24.75" customHeight="1">
      <c r="A28" s="75"/>
      <c r="B28" s="75"/>
      <c r="C28" s="75"/>
      <c r="D28" s="75"/>
      <c r="E28" s="75"/>
    </row>
    <row r="29" spans="1:5" ht="24.75" customHeight="1">
      <c r="A29" s="75"/>
      <c r="B29" s="75"/>
      <c r="C29" s="75"/>
      <c r="D29" s="75"/>
      <c r="E29" s="75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mergeCells count="7">
    <mergeCell ref="A29:E29"/>
    <mergeCell ref="A27:E27"/>
    <mergeCell ref="A28:E28"/>
    <mergeCell ref="A1:E1"/>
    <mergeCell ref="A25:E25"/>
    <mergeCell ref="A26:E26"/>
    <mergeCell ref="A2:C2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chij</cp:lastModifiedBy>
  <cp:lastPrinted>2005-06-24T06:13:12Z</cp:lastPrinted>
  <dcterms:created xsi:type="dcterms:W3CDTF">2004-04-08T06:54:43Z</dcterms:created>
  <dcterms:modified xsi:type="dcterms:W3CDTF">2007-04-04T03:01:29Z</dcterms:modified>
  <cp:category/>
  <cp:version/>
  <cp:contentType/>
  <cp:contentStatus/>
</cp:coreProperties>
</file>